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ideraciones" sheetId="1" r:id="rId4"/>
    <sheet state="visible" name="Analisis" sheetId="2" r:id="rId5"/>
    <sheet state="hidden" name="Auxiliar" sheetId="3" r:id="rId6"/>
  </sheets>
  <definedNames/>
  <calcPr/>
  <extLst>
    <ext uri="GoogleSheetsCustomDataVersion2">
      <go:sheetsCustomData xmlns:go="http://customooxmlschemas.google.com/" r:id="rId7" roundtripDataChecksum="ugBtgmKHdkXrgs3qf0BNcr3BWEL6ywtruUUxU0Vd6kM="/>
    </ext>
  </extLst>
</workbook>
</file>

<file path=xl/sharedStrings.xml><?xml version="1.0" encoding="utf-8"?>
<sst xmlns="http://schemas.openxmlformats.org/spreadsheetml/2006/main" count="105" uniqueCount="76">
  <si>
    <t xml:space="preserve"> </t>
  </si>
  <si>
    <t>Escenario con proyecto</t>
  </si>
  <si>
    <t>Resultados Financieros</t>
  </si>
  <si>
    <t>Sector al que aplica</t>
  </si>
  <si>
    <t>VAN</t>
  </si>
  <si>
    <t>TIR</t>
  </si>
  <si>
    <t>Repago Inversion</t>
  </si>
  <si>
    <t>Actividad/Proyecto</t>
  </si>
  <si>
    <t>Con proyecto</t>
  </si>
  <si>
    <t>%</t>
  </si>
  <si>
    <t>Años</t>
  </si>
  <si>
    <t>Escenario del proyecto basado ​​en la propuesta climática.</t>
  </si>
  <si>
    <t>Escenario de Linea de Base o SIN proyecto</t>
  </si>
  <si>
    <t>La comunidad aislada "XXXXX", actualmente genera electricidad con Diesel, demanda = 200 kW, Energia consumida 1.000.000 kWh/año</t>
  </si>
  <si>
    <t>Proyecto de acceso a la electricidad en la comunidad aislada "XXXXX", Potencia a instalar 300 kW, incluye red de subtransmision, generaria 657.000 kWh/año, que reemplazaria a la generacion con diesel</t>
  </si>
  <si>
    <t>Moneda de Análisis</t>
  </si>
  <si>
    <t>Impuesto a la renta (%)</t>
  </si>
  <si>
    <t>Tasa de Descuento para el VAN (%)</t>
  </si>
  <si>
    <t>DATOS  DE LAS ACTIVIDADES DEL PROYECTO</t>
  </si>
  <si>
    <t>Inversiones a realizar</t>
  </si>
  <si>
    <t>Vida util de los activos</t>
  </si>
  <si>
    <t>Porcentaje de Financiamiento</t>
  </si>
  <si>
    <t>Plazo Financiamiento</t>
  </si>
  <si>
    <t>Tasa Financiamiento</t>
  </si>
  <si>
    <t>% anual</t>
  </si>
  <si>
    <t>Datos Anuales Esperados (sin IVA)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</si>
  <si>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</si>
  <si>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</si>
  <si>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</si>
  <si>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</si>
  <si>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</si>
  <si>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</si>
  <si>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</si>
  <si>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</si>
  <si>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</si>
  <si>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</si>
  <si>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Ingresos</t>
  </si>
  <si>
    <t>Costos/Egresos Esperados</t>
  </si>
  <si>
    <t>Costos Variables o Directos</t>
  </si>
  <si>
    <t>Costos Fijos o Indirectos</t>
  </si>
  <si>
    <t>DATOS CON ACTIVIDADES DEL PROYECTO</t>
  </si>
  <si>
    <t xml:space="preserve">ESTADO DE RESULTADOS </t>
  </si>
  <si>
    <t>(-)</t>
  </si>
  <si>
    <t>Margen de Contribucion</t>
  </si>
  <si>
    <t>Costo Financiero</t>
  </si>
  <si>
    <t>Utilidad Operativa</t>
  </si>
  <si>
    <t>Impuesto a la Renta</t>
  </si>
  <si>
    <t>Utilidad neta</t>
  </si>
  <si>
    <t xml:space="preserve">EVALUACIÓN </t>
  </si>
  <si>
    <t xml:space="preserve">Expresada en </t>
  </si>
  <si>
    <t>Inversion</t>
  </si>
  <si>
    <t>Flujo de Caja</t>
  </si>
  <si>
    <t>Periodo de Repago de la Inversion</t>
  </si>
  <si>
    <t>DEPRECIACION</t>
  </si>
  <si>
    <t>Depreciacion Anual</t>
  </si>
  <si>
    <t>DEUDA</t>
  </si>
  <si>
    <t>Deuda</t>
  </si>
  <si>
    <t>Balance inicial</t>
  </si>
  <si>
    <t>Amortizacion</t>
  </si>
  <si>
    <t>Balance Final</t>
  </si>
  <si>
    <t>Sectores</t>
  </si>
  <si>
    <t>Energia</t>
  </si>
  <si>
    <t>Agricultura</t>
  </si>
  <si>
    <t>Cambio y Uso de Suelos</t>
  </si>
  <si>
    <t>Procesos Industriales</t>
  </si>
  <si>
    <t>Residuos</t>
  </si>
  <si>
    <t>Monedas</t>
  </si>
  <si>
    <t>Dolares Norteamericanos</t>
  </si>
  <si>
    <t>Euros</t>
  </si>
  <si>
    <t>Reales</t>
  </si>
  <si>
    <t>Bolivianos</t>
  </si>
  <si>
    <t>Soles</t>
  </si>
  <si>
    <t>Pesos Colombianos</t>
  </si>
  <si>
    <t>Boliviar</t>
  </si>
  <si>
    <t> Dólares guyaneses</t>
  </si>
  <si>
    <t>Dólar surinamés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</si>
</sst>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8">
    <font>
      <sz val="11.0"/>
      <color theme="1"/>
      <name val="Aptos Narrow"/>
      <scheme val="minor"/>
    </font>
    <font>
      <sz val="11.0"/>
      <color theme="1"/>
      <name val="Aptos Narrow"/>
    </font>
    <font>
      <b/>
      <sz val="11.0"/>
      <color theme="1"/>
      <name val="Aptos Narrow"/>
    </font>
    <font/>
    <font>
      <sz val="11.0"/>
      <color theme="0"/>
      <name val="Aptos Narrow"/>
    </font>
    <font>
      <b/>
      <sz val="14.0"/>
      <color theme="1"/>
      <name val="Aptos Narrow"/>
    </font>
    <font>
      <sz val="11.0"/>
      <color rgb="FFFF0000"/>
      <name val="Aptos Narrow"/>
    </font>
    <font>
      <color theme="1"/>
      <name val="Aptos Narrow"/>
      <scheme val="minor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46C5E2"/>
        <bgColor rgb="FF46C5E2"/>
      </patternFill>
    </fill>
    <fill>
      <patternFill patternType="solid">
        <fgColor rgb="FFED7D31"/>
        <bgColor rgb="FFED7D31"/>
      </patternFill>
    </fill>
    <fill>
      <patternFill patternType="solid">
        <fgColor rgb="FFEDEDED"/>
        <bgColor rgb="FFEDEDED"/>
      </patternFill>
    </fill>
  </fills>
  <borders count="42">
    <border/>
    <border>
      <left/>
      <right/>
      <top/>
      <bottom/>
    </border>
    <border>
      <left style="thin">
        <color theme="1"/>
      </left>
      <right style="thin">
        <color theme="1"/>
      </right>
      <top style="thin">
        <color theme="1"/>
      </top>
      <bottom/>
    </border>
    <border>
      <left/>
      <right/>
      <top style="thin">
        <color theme="1"/>
      </top>
      <bottom/>
    </border>
    <border>
      <left/>
      <right style="thin">
        <color theme="1"/>
      </right>
      <top style="thin">
        <color theme="1"/>
      </top>
      <bottom/>
    </border>
    <border>
      <left style="thin">
        <color theme="1"/>
      </left>
      <right style="thin">
        <color theme="1"/>
      </right>
      <top/>
      <bottom/>
    </border>
    <border>
      <left/>
      <right style="thin">
        <color theme="1"/>
      </right>
      <top/>
      <bottom/>
    </border>
    <border>
      <left style="thin">
        <color theme="1"/>
      </left>
      <right style="thin">
        <color theme="1"/>
      </right>
      <top/>
      <bottom style="thin">
        <color theme="1"/>
      </bottom>
    </border>
    <border>
      <left/>
      <right/>
      <top/>
      <bottom style="thin">
        <color theme="1"/>
      </bottom>
    </border>
    <border>
      <left/>
      <right style="thin">
        <color theme="1"/>
      </right>
      <top/>
      <bottom style="thin">
        <color theme="1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theme="1"/>
      </left>
      <top style="thin">
        <color theme="1"/>
      </top>
      <bottom style="thin">
        <color theme="1"/>
      </bottom>
    </border>
    <border>
      <top style="thin">
        <color theme="1"/>
      </top>
      <bottom style="thin">
        <color theme="1"/>
      </bottom>
    </border>
    <border>
      <right style="thin">
        <color theme="1"/>
      </right>
      <top style="thin">
        <color theme="1"/>
      </top>
      <bottom style="thin">
        <color theme="1"/>
      </bottom>
    </border>
    <border>
      <left style="thin">
        <color theme="1"/>
      </left>
      <top style="thin">
        <color theme="1"/>
      </top>
    </border>
    <border>
      <top style="thin">
        <color theme="1"/>
      </top>
    </border>
    <border>
      <right style="thin">
        <color theme="1"/>
      </right>
      <top style="thin">
        <color theme="1"/>
      </top>
    </border>
    <border>
      <left style="thin">
        <color theme="1"/>
      </left>
    </border>
    <border>
      <right style="thin">
        <color theme="1"/>
      </right>
    </border>
    <border>
      <left style="thin">
        <color theme="1"/>
      </left>
      <bottom style="thin">
        <color theme="1"/>
      </bottom>
    </border>
    <border>
      <bottom style="thin">
        <color theme="1"/>
      </bottom>
    </border>
    <border>
      <right style="thin">
        <color theme="1"/>
      </right>
      <bottom style="thin">
        <color theme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theme="1"/>
      </left>
      <right/>
      <top style="thin">
        <color theme="1"/>
      </top>
      <bottom/>
    </border>
    <border>
      <left style="thin">
        <color theme="1"/>
      </left>
      <right/>
      <top/>
      <bottom/>
    </border>
    <border>
      <left style="thin">
        <color theme="1"/>
      </left>
      <right/>
      <top/>
      <bottom style="double">
        <color rgb="FF000000"/>
      </bottom>
    </border>
    <border>
      <left/>
      <right/>
      <top/>
      <bottom style="double">
        <color rgb="FF000000"/>
      </bottom>
    </border>
    <border>
      <left/>
      <right style="thin">
        <color theme="1"/>
      </right>
      <top/>
      <bottom style="double">
        <color rgb="FF000000"/>
      </bottom>
    </border>
    <border>
      <left style="thin">
        <color theme="1"/>
      </left>
      <right/>
      <top/>
      <bottom style="thin">
        <color theme="1"/>
      </bottom>
    </border>
    <border>
      <left style="thin">
        <color theme="1"/>
      </left>
      <right/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</border>
    <border>
      <left style="thin">
        <color rgb="FF000000"/>
      </left>
      <right/>
      <top style="thin">
        <color rgb="FF000000"/>
      </top>
      <bottom style="thin">
        <color theme="1"/>
      </bottom>
    </border>
    <border>
      <left/>
      <right/>
      <top style="thin">
        <color rgb="FF000000"/>
      </top>
      <bottom style="thin">
        <color theme="1"/>
      </bottom>
    </border>
    <border>
      <left/>
      <right style="thin">
        <color theme="1"/>
      </right>
      <top style="thin">
        <color rgb="FF000000"/>
      </top>
      <bottom style="thin">
        <color theme="1"/>
      </bottom>
    </border>
    <border>
      <left style="thin">
        <color theme="1"/>
      </left>
      <right/>
      <top style="thin">
        <color rgb="FF000000"/>
      </top>
      <bottom style="thin">
        <color theme="1"/>
      </bottom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horizontal="center"/>
    </xf>
    <xf borderId="1" fillId="2" fontId="1" numFmtId="0" xfId="0" applyAlignment="1" applyBorder="1" applyFont="1">
      <alignment horizontal="center"/>
    </xf>
    <xf borderId="1" fillId="2" fontId="2" numFmtId="0" xfId="0" applyBorder="1" applyFont="1"/>
    <xf borderId="1" fillId="2" fontId="2" numFmtId="0" xfId="0" applyAlignment="1" applyBorder="1" applyFont="1">
      <alignment horizontal="right" vertical="center"/>
    </xf>
    <xf borderId="2" fillId="3" fontId="2" numFmtId="0" xfId="0" applyAlignment="1" applyBorder="1" applyFill="1" applyFont="1">
      <alignment horizontal="center"/>
    </xf>
    <xf borderId="3" fillId="3" fontId="2" numFmtId="0" xfId="0" applyAlignment="1" applyBorder="1" applyFont="1">
      <alignment horizontal="center" vertical="center"/>
    </xf>
    <xf borderId="2" fillId="3" fontId="2" numFmtId="0" xfId="0" applyAlignment="1" applyBorder="1" applyFont="1">
      <alignment horizontal="center" vertical="center"/>
    </xf>
    <xf borderId="4" fillId="3" fontId="2" numFmtId="0" xfId="0" applyAlignment="1" applyBorder="1" applyFont="1">
      <alignment horizontal="center" shrinkToFit="0" wrapText="1"/>
    </xf>
    <xf borderId="5" fillId="3" fontId="2" numFmtId="0" xfId="0" applyAlignment="1" applyBorder="1" applyFont="1">
      <alignment horizontal="center"/>
    </xf>
    <xf borderId="1" fillId="3" fontId="2" numFmtId="0" xfId="0" applyAlignment="1" applyBorder="1" applyFont="1">
      <alignment horizontal="center"/>
    </xf>
    <xf borderId="6" fillId="3" fontId="2" numFmtId="0" xfId="0" applyAlignment="1" applyBorder="1" applyFont="1">
      <alignment horizontal="center"/>
    </xf>
    <xf borderId="7" fillId="3" fontId="2" numFmtId="0" xfId="0" applyAlignment="1" applyBorder="1" applyFont="1">
      <alignment horizontal="center"/>
    </xf>
    <xf borderId="8" fillId="3" fontId="2" numFmtId="0" xfId="0" applyAlignment="1" applyBorder="1" applyFont="1">
      <alignment horizontal="center"/>
    </xf>
    <xf borderId="9" fillId="3" fontId="2" numFmtId="0" xfId="0" applyAlignment="1" applyBorder="1" applyFont="1">
      <alignment horizontal="center"/>
    </xf>
    <xf borderId="10" fillId="2" fontId="1" numFmtId="0" xfId="0" applyBorder="1" applyFont="1"/>
    <xf borderId="10" fillId="2" fontId="1" numFmtId="3" xfId="0" applyAlignment="1" applyBorder="1" applyFont="1" applyNumberFormat="1">
      <alignment horizontal="center"/>
    </xf>
    <xf borderId="10" fillId="2" fontId="1" numFmtId="9" xfId="0" applyAlignment="1" applyBorder="1" applyFont="1" applyNumberFormat="1">
      <alignment horizontal="center"/>
    </xf>
    <xf borderId="10" fillId="2" fontId="1" numFmtId="164" xfId="0" applyAlignment="1" applyBorder="1" applyFont="1" applyNumberFormat="1">
      <alignment horizontal="center"/>
    </xf>
    <xf borderId="11" fillId="4" fontId="2" numFmtId="0" xfId="0" applyAlignment="1" applyBorder="1" applyFill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" fillId="2" fontId="1" numFmtId="0" xfId="0" applyAlignment="1" applyBorder="1" applyFont="1">
      <alignment vertical="center"/>
    </xf>
    <xf borderId="14" fillId="5" fontId="1" numFmtId="0" xfId="0" applyAlignment="1" applyBorder="1" applyFill="1" applyFont="1">
      <alignment horizontal="center" shrinkToFit="0" vertical="center" wrapText="1"/>
    </xf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0" fillId="0" fontId="1" numFmtId="0" xfId="0" applyAlignment="1" applyFont="1">
      <alignment horizontal="center" shrinkToFit="0" vertical="center" wrapText="1"/>
    </xf>
    <xf borderId="1" fillId="2" fontId="1" numFmtId="0" xfId="0" applyAlignment="1" applyBorder="1" applyFont="1">
      <alignment horizontal="right"/>
    </xf>
    <xf borderId="22" fillId="3" fontId="1" numFmtId="9" xfId="0" applyAlignment="1" applyBorder="1" applyFont="1" applyNumberFormat="1">
      <alignment horizontal="center"/>
    </xf>
    <xf borderId="23" fillId="2" fontId="2" numFmtId="0" xfId="0" applyAlignment="1" applyBorder="1" applyFont="1">
      <alignment horizontal="center"/>
    </xf>
    <xf borderId="24" fillId="0" fontId="3" numFmtId="0" xfId="0" applyBorder="1" applyFont="1"/>
    <xf borderId="25" fillId="0" fontId="3" numFmtId="0" xfId="0" applyBorder="1" applyFont="1"/>
    <xf borderId="22" fillId="3" fontId="1" numFmtId="3" xfId="0" applyAlignment="1" applyBorder="1" applyFont="1" applyNumberFormat="1">
      <alignment horizontal="center"/>
    </xf>
    <xf borderId="26" fillId="3" fontId="1" numFmtId="3" xfId="0" applyAlignment="1" applyBorder="1" applyFont="1" applyNumberFormat="1">
      <alignment horizontal="center"/>
    </xf>
    <xf borderId="22" fillId="3" fontId="1" numFmtId="3" xfId="0" applyBorder="1" applyFont="1" applyNumberFormat="1"/>
    <xf borderId="27" fillId="2" fontId="1" numFmtId="0" xfId="0" applyBorder="1" applyFont="1"/>
    <xf borderId="28" fillId="3" fontId="1" numFmtId="3" xfId="0" applyBorder="1" applyFont="1" applyNumberFormat="1"/>
    <xf borderId="1" fillId="2" fontId="1" numFmtId="0" xfId="0" applyAlignment="1" applyBorder="1" applyFont="1">
      <alignment horizontal="left"/>
    </xf>
    <xf borderId="1" fillId="2" fontId="1" numFmtId="3" xfId="0" applyBorder="1" applyFont="1" applyNumberFormat="1"/>
    <xf borderId="1" fillId="2" fontId="4" numFmtId="3" xfId="0" applyBorder="1" applyFont="1" applyNumberFormat="1"/>
    <xf borderId="23" fillId="2" fontId="5" numFmtId="3" xfId="0" applyAlignment="1" applyBorder="1" applyFont="1" applyNumberFormat="1">
      <alignment horizontal="center" vertical="center"/>
    </xf>
    <xf borderId="29" fillId="3" fontId="2" numFmtId="3" xfId="0" applyAlignment="1" applyBorder="1" applyFont="1" applyNumberFormat="1">
      <alignment horizontal="center" vertical="center"/>
    </xf>
    <xf borderId="3" fillId="3" fontId="1" numFmtId="3" xfId="0" applyAlignment="1" applyBorder="1" applyFont="1" applyNumberFormat="1">
      <alignment horizontal="center" vertical="center"/>
    </xf>
    <xf borderId="3" fillId="3" fontId="2" numFmtId="3" xfId="0" applyAlignment="1" applyBorder="1" applyFont="1" applyNumberFormat="1">
      <alignment horizontal="center" vertical="center"/>
    </xf>
    <xf borderId="4" fillId="3" fontId="2" numFmtId="3" xfId="0" applyAlignment="1" applyBorder="1" applyFont="1" applyNumberFormat="1">
      <alignment horizontal="center" vertical="center"/>
    </xf>
    <xf borderId="30" fillId="2" fontId="2" numFmtId="3" xfId="0" applyBorder="1" applyFont="1" applyNumberFormat="1"/>
    <xf borderId="1" fillId="2" fontId="2" numFmtId="3" xfId="0" applyAlignment="1" applyBorder="1" applyFont="1" applyNumberFormat="1">
      <alignment horizontal="center"/>
    </xf>
    <xf borderId="6" fillId="2" fontId="2" numFmtId="3" xfId="0" applyAlignment="1" applyBorder="1" applyFont="1" applyNumberFormat="1">
      <alignment horizontal="center"/>
    </xf>
    <xf borderId="30" fillId="2" fontId="1" numFmtId="3" xfId="0" applyAlignment="1" applyBorder="1" applyFont="1" applyNumberFormat="1">
      <alignment horizontal="left" vertical="top"/>
    </xf>
    <xf borderId="6" fillId="2" fontId="1" numFmtId="3" xfId="0" applyBorder="1" applyFont="1" applyNumberFormat="1"/>
    <xf borderId="1" fillId="2" fontId="6" numFmtId="3" xfId="0" applyBorder="1" applyFont="1" applyNumberFormat="1"/>
    <xf borderId="31" fillId="2" fontId="1" numFmtId="3" xfId="0" applyAlignment="1" applyBorder="1" applyFont="1" applyNumberFormat="1">
      <alignment horizontal="left" vertical="top"/>
    </xf>
    <xf borderId="32" fillId="2" fontId="1" numFmtId="3" xfId="0" applyBorder="1" applyFont="1" applyNumberFormat="1"/>
    <xf borderId="33" fillId="2" fontId="1" numFmtId="3" xfId="0" applyBorder="1" applyFont="1" applyNumberFormat="1"/>
    <xf borderId="34" fillId="2" fontId="2" numFmtId="3" xfId="0" applyAlignment="1" applyBorder="1" applyFont="1" applyNumberFormat="1">
      <alignment horizontal="left" vertical="top"/>
    </xf>
    <xf borderId="8" fillId="2" fontId="2" numFmtId="3" xfId="0" applyBorder="1" applyFont="1" applyNumberFormat="1"/>
    <xf borderId="9" fillId="2" fontId="2" numFmtId="3" xfId="0" applyBorder="1" applyFont="1" applyNumberFormat="1"/>
    <xf borderId="1" fillId="2" fontId="1" numFmtId="3" xfId="0" applyAlignment="1" applyBorder="1" applyFont="1" applyNumberFormat="1">
      <alignment horizontal="right"/>
    </xf>
    <xf borderId="1" fillId="2" fontId="1" numFmtId="3" xfId="0" applyAlignment="1" applyBorder="1" applyFont="1" applyNumberFormat="1">
      <alignment vertical="center"/>
    </xf>
    <xf borderId="4" fillId="3" fontId="1" numFmtId="3" xfId="0" applyAlignment="1" applyBorder="1" applyFont="1" applyNumberFormat="1">
      <alignment horizontal="center" vertical="center"/>
    </xf>
    <xf borderId="30" fillId="2" fontId="1" numFmtId="3" xfId="0" applyAlignment="1" applyBorder="1" applyFont="1" applyNumberFormat="1">
      <alignment horizontal="right"/>
    </xf>
    <xf borderId="30" fillId="2" fontId="2" numFmtId="3" xfId="0" applyAlignment="1" applyBorder="1" applyFont="1" applyNumberFormat="1">
      <alignment horizontal="left" vertical="top"/>
    </xf>
    <xf borderId="1" fillId="2" fontId="2" numFmtId="3" xfId="0" applyBorder="1" applyFont="1" applyNumberFormat="1"/>
    <xf borderId="6" fillId="2" fontId="2" numFmtId="3" xfId="0" applyBorder="1" applyFont="1" applyNumberFormat="1"/>
    <xf borderId="30" fillId="2" fontId="1" numFmtId="3" xfId="0" applyBorder="1" applyFont="1" applyNumberFormat="1"/>
    <xf borderId="35" fillId="2" fontId="2" numFmtId="3" xfId="0" applyBorder="1" applyFont="1" applyNumberFormat="1"/>
    <xf borderId="36" fillId="2" fontId="2" numFmtId="3" xfId="0" applyBorder="1" applyFont="1" applyNumberFormat="1"/>
    <xf borderId="36" fillId="2" fontId="2" numFmtId="9" xfId="0" applyBorder="1" applyFont="1" applyNumberFormat="1"/>
    <xf borderId="34" fillId="2" fontId="1" numFmtId="3" xfId="0" applyAlignment="1" applyBorder="1" applyFont="1" applyNumberFormat="1">
      <alignment horizontal="right"/>
    </xf>
    <xf borderId="8" fillId="2" fontId="2" numFmtId="9" xfId="0" applyAlignment="1" applyBorder="1" applyFont="1" applyNumberFormat="1">
      <alignment horizontal="center"/>
    </xf>
    <xf borderId="8" fillId="2" fontId="1" numFmtId="3" xfId="0" applyBorder="1" applyFont="1" applyNumberFormat="1"/>
    <xf borderId="9" fillId="2" fontId="1" numFmtId="3" xfId="0" applyBorder="1" applyFont="1" applyNumberFormat="1"/>
    <xf borderId="29" fillId="2" fontId="1" numFmtId="3" xfId="0" applyBorder="1" applyFont="1" applyNumberFormat="1"/>
    <xf borderId="3" fillId="2" fontId="1" numFmtId="3" xfId="0" applyBorder="1" applyFont="1" applyNumberFormat="1"/>
    <xf borderId="4" fillId="2" fontId="1" numFmtId="3" xfId="0" applyBorder="1" applyFont="1" applyNumberFormat="1"/>
    <xf borderId="37" fillId="2" fontId="1" numFmtId="3" xfId="0" applyAlignment="1" applyBorder="1" applyFont="1" applyNumberFormat="1">
      <alignment horizontal="center"/>
    </xf>
    <xf borderId="38" fillId="2" fontId="1" numFmtId="3" xfId="0" applyBorder="1" applyFont="1" applyNumberFormat="1"/>
    <xf borderId="39" fillId="2" fontId="1" numFmtId="3" xfId="0" applyBorder="1" applyFont="1" applyNumberFormat="1"/>
    <xf borderId="40" fillId="2" fontId="1" numFmtId="3" xfId="0" applyBorder="1" applyFont="1" applyNumberFormat="1"/>
    <xf borderId="3" fillId="3" fontId="1" numFmtId="3" xfId="0" applyAlignment="1" applyBorder="1" applyFont="1" applyNumberFormat="1">
      <alignment horizontal="center"/>
    </xf>
    <xf borderId="4" fillId="3" fontId="1" numFmtId="3" xfId="0" applyAlignment="1" applyBorder="1" applyFont="1" applyNumberFormat="1">
      <alignment horizontal="center"/>
    </xf>
    <xf borderId="30" fillId="2" fontId="1" numFmtId="3" xfId="0" applyAlignment="1" applyBorder="1" applyFont="1" applyNumberFormat="1">
      <alignment horizontal="left" vertical="center"/>
    </xf>
    <xf borderId="41" fillId="2" fontId="2" numFmtId="3" xfId="0" applyBorder="1" applyFont="1" applyNumberFormat="1"/>
    <xf borderId="1" fillId="2" fontId="1" numFmtId="9" xfId="0" applyBorder="1" applyFont="1" applyNumberFormat="1"/>
    <xf borderId="31" fillId="2" fontId="1" numFmtId="3" xfId="0" applyBorder="1" applyFont="1" applyNumberFormat="1"/>
    <xf borderId="34" fillId="2" fontId="2" numFmtId="3" xfId="0" applyBorder="1" applyFont="1" applyNumberFormat="1"/>
    <xf borderId="0" fillId="0" fontId="2" numFmtId="0" xfId="0" applyAlignment="1" applyFont="1">
      <alignment horizontal="center"/>
    </xf>
    <xf borderId="0" fillId="0" fontId="7" numFmtId="0" xfId="0" applyFont="1"/>
    <xf borderId="0" fillId="0" fontId="2" numFmtId="0" xfId="0" applyFont="1"/>
  </cellXfs>
  <cellStyles count="1">
    <cellStyle xfId="0" name="Normal" builtinId="0"/>
  </cellStyles>
  <dxfs count="2">
    <dxf>
      <font>
        <color rgb="FF9C0006"/>
      </font>
      <fill>
        <patternFill patternType="none"/>
      </fill>
      <border/>
    </dxf>
    <dxf>
      <font/>
      <fill>
        <patternFill patternType="solid">
          <fgColor theme="9"/>
          <bgColor theme="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2057400</xdr:colOff>
      <xdr:row>9</xdr:row>
      <xdr:rowOff>142875</xdr:rowOff>
    </xdr:from>
    <xdr:ext cx="1981200" cy="314325"/>
    <xdr:sp>
      <xdr:nvSpPr>
        <xdr:cNvPr id="3" name="Shape 3"/>
        <xdr:cNvSpPr/>
      </xdr:nvSpPr>
      <xdr:spPr>
        <a:xfrm>
          <a:off x="4364925" y="3632363"/>
          <a:ext cx="1962150" cy="295275"/>
        </a:xfrm>
        <a:prstGeom prst="wedgeRectCallout">
          <a:avLst>
            <a:gd fmla="val 24964" name="adj1"/>
            <a:gd fmla="val -96897" name="adj2"/>
          </a:avLst>
        </a:prstGeom>
        <a:solidFill>
          <a:schemeClr val="lt1"/>
        </a:solidFill>
        <a:ln cap="flat" cmpd="sng" w="19050">
          <a:solidFill>
            <a:srgbClr val="ED7D3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Indique el sector</a:t>
          </a:r>
          <a:endParaRPr sz="1400"/>
        </a:p>
      </xdr:txBody>
    </xdr:sp>
    <xdr:clientData fLocksWithSheet="0"/>
  </xdr:oneCellAnchor>
  <xdr:oneCellAnchor>
    <xdr:from>
      <xdr:col>4</xdr:col>
      <xdr:colOff>590550</xdr:colOff>
      <xdr:row>23</xdr:row>
      <xdr:rowOff>38100</xdr:rowOff>
    </xdr:from>
    <xdr:ext cx="1114425" cy="495300"/>
    <xdr:sp>
      <xdr:nvSpPr>
        <xdr:cNvPr id="4" name="Shape 4"/>
        <xdr:cNvSpPr/>
      </xdr:nvSpPr>
      <xdr:spPr>
        <a:xfrm>
          <a:off x="4798313" y="3541875"/>
          <a:ext cx="1095375" cy="476250"/>
        </a:xfrm>
        <a:prstGeom prst="wedgeRectCallout">
          <a:avLst>
            <a:gd fmla="val -76427" name="adj1"/>
            <a:gd fmla="val -45351" name="adj2"/>
          </a:avLst>
        </a:prstGeom>
        <a:solidFill>
          <a:schemeClr val="lt1"/>
        </a:solidFill>
        <a:ln cap="flat" cmpd="sng" w="19050">
          <a:solidFill>
            <a:srgbClr val="ED7D3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Moneda aplicable</a:t>
          </a:r>
          <a:endParaRPr sz="1400"/>
        </a:p>
      </xdr:txBody>
    </xdr:sp>
    <xdr:clientData fLocksWithSheet="0"/>
  </xdr:oneCellAnchor>
  <xdr:oneCellAnchor>
    <xdr:from>
      <xdr:col>0</xdr:col>
      <xdr:colOff>400050</xdr:colOff>
      <xdr:row>1</xdr:row>
      <xdr:rowOff>38100</xdr:rowOff>
    </xdr:from>
    <xdr:ext cx="2066925" cy="923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2286000</xdr:colOff>
      <xdr:row>1</xdr:row>
      <xdr:rowOff>114300</xdr:rowOff>
    </xdr:from>
    <xdr:ext cx="3962400" cy="752475"/>
    <xdr:pic>
      <xdr:nvPicPr>
        <xdr:cNvPr id="0" name="image2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581025</xdr:colOff>
      <xdr:row>9</xdr:row>
      <xdr:rowOff>123825</xdr:rowOff>
    </xdr:from>
    <xdr:ext cx="2352675" cy="942975"/>
    <xdr:sp>
      <xdr:nvSpPr>
        <xdr:cNvPr id="5" name="Shape 5"/>
        <xdr:cNvSpPr/>
      </xdr:nvSpPr>
      <xdr:spPr>
        <a:xfrm>
          <a:off x="4179188" y="3318038"/>
          <a:ext cx="2333625" cy="923925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158" y="39469"/>
              </a:moveTo>
              <a:lnTo>
                <a:pt x="-27271" y="96212"/>
              </a:lnTo>
            </a:path>
          </a:pathLst>
        </a:custGeom>
        <a:solidFill>
          <a:schemeClr val="lt1"/>
        </a:solidFill>
        <a:ln cap="flat" cmpd="sng" w="19050">
          <a:solidFill>
            <a:srgbClr val="275316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La</a:t>
          </a:r>
          <a:r>
            <a:rPr lang="en-US" sz="11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utilidad neta sera la ganancia que tendremos en cada año, este se mostrará en la moneda de analisis y será cuando se ganará por año.</a:t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14</xdr:col>
      <xdr:colOff>609600</xdr:colOff>
      <xdr:row>17</xdr:row>
      <xdr:rowOff>161925</xdr:rowOff>
    </xdr:from>
    <xdr:ext cx="2352675" cy="952500"/>
    <xdr:sp>
      <xdr:nvSpPr>
        <xdr:cNvPr id="6" name="Shape 6"/>
        <xdr:cNvSpPr/>
      </xdr:nvSpPr>
      <xdr:spPr>
        <a:xfrm>
          <a:off x="4179188" y="3313275"/>
          <a:ext cx="2333625" cy="933450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158" y="39469"/>
              </a:moveTo>
              <a:lnTo>
                <a:pt x="-29797" y="70758"/>
              </a:lnTo>
            </a:path>
          </a:pathLst>
        </a:custGeom>
        <a:solidFill>
          <a:schemeClr val="lt1"/>
        </a:solidFill>
        <a:ln cap="flat" cmpd="sng" w="19050">
          <a:solidFill>
            <a:srgbClr val="275316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El</a:t>
          </a:r>
          <a:r>
            <a:rPr lang="en-US" sz="11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flujo de caja que obtendremos será el resgistro de los ingresos, descontando los egresos, lo que nos mostrará la liquidez del proyecto.</a:t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5"/>
    <col customWidth="1" min="2" max="2" width="38.5"/>
    <col customWidth="1" min="3" max="3" width="8.5"/>
    <col customWidth="1" min="4" max="4" width="7.5"/>
    <col customWidth="1" min="5" max="5" width="11.88"/>
    <col customWidth="1" min="6" max="6" width="19.0"/>
    <col customWidth="1" min="7" max="8" width="13.13"/>
    <col customWidth="1" min="9" max="9" width="16.63"/>
    <col customWidth="1" min="10" max="13" width="7.5"/>
    <col customWidth="1" min="14" max="26" width="10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 t="s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2" t="s">
        <v>1</v>
      </c>
      <c r="C8" s="3"/>
      <c r="D8" s="3"/>
      <c r="E8" s="1"/>
      <c r="F8" s="4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1"/>
      <c r="B9" s="5" t="s">
        <v>3</v>
      </c>
      <c r="C9" s="1">
        <v>1.0</v>
      </c>
      <c r="D9" s="1"/>
      <c r="E9" s="1"/>
      <c r="F9" s="6"/>
      <c r="G9" s="7" t="s">
        <v>4</v>
      </c>
      <c r="H9" s="8" t="s">
        <v>5</v>
      </c>
      <c r="I9" s="9" t="s">
        <v>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"/>
      <c r="C10" s="1"/>
      <c r="D10" s="1"/>
      <c r="E10" s="1"/>
      <c r="F10" s="10" t="s">
        <v>7</v>
      </c>
      <c r="G10" s="11" t="s">
        <v>8</v>
      </c>
      <c r="H10" s="10" t="s">
        <v>8</v>
      </c>
      <c r="I10" s="12" t="s">
        <v>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3"/>
      <c r="G11" s="14" t="str">
        <f>+Consideraciones!C30</f>
        <v>Euros</v>
      </c>
      <c r="H11" s="13" t="s">
        <v>9</v>
      </c>
      <c r="I11" s="15" t="s">
        <v>10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1"/>
      <c r="B12" s="1"/>
      <c r="C12" s="1"/>
      <c r="D12" s="1"/>
      <c r="E12" s="1"/>
      <c r="F12" s="16"/>
      <c r="G12" s="17">
        <f>+Analisis!D24</f>
        <v>0</v>
      </c>
      <c r="H12" s="18">
        <f>IF(ISERROR(+Analisis!D25)=TRUE,0,Analisis!D25)</f>
        <v>0</v>
      </c>
      <c r="I12" s="19" t="str">
        <f>IF(ISERROR(+Analisis!D26)=TRUE,"&gt; a 10 años",Analisis!D26)</f>
        <v>&gt; a 10 años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4.75" customHeight="1">
      <c r="A14" s="1"/>
      <c r="B14" s="20" t="s">
        <v>11</v>
      </c>
      <c r="C14" s="21"/>
      <c r="D14" s="22"/>
      <c r="E14" s="23"/>
      <c r="F14" s="20" t="s">
        <v>12</v>
      </c>
      <c r="G14" s="21"/>
      <c r="H14" s="2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24" t="s">
        <v>13</v>
      </c>
      <c r="C15" s="25"/>
      <c r="D15" s="26"/>
      <c r="E15" s="1"/>
      <c r="F15" s="24" t="s">
        <v>14</v>
      </c>
      <c r="G15" s="25"/>
      <c r="H15" s="2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27"/>
      <c r="D16" s="28"/>
      <c r="E16" s="1"/>
      <c r="F16" s="27"/>
      <c r="H16" s="2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27"/>
      <c r="D17" s="28"/>
      <c r="E17" s="1"/>
      <c r="F17" s="27"/>
      <c r="H17" s="2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7"/>
      <c r="D18" s="28"/>
      <c r="E18" s="1"/>
      <c r="F18" s="27"/>
      <c r="H18" s="2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27"/>
      <c r="D19" s="28"/>
      <c r="E19" s="1"/>
      <c r="F19" s="27"/>
      <c r="H19" s="2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27"/>
      <c r="D20" s="28"/>
      <c r="E20" s="1"/>
      <c r="F20" s="27"/>
      <c r="H20" s="2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29"/>
      <c r="C21" s="30"/>
      <c r="D21" s="31"/>
      <c r="E21" s="1"/>
      <c r="F21" s="29"/>
      <c r="G21" s="30"/>
      <c r="H21" s="3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32"/>
      <c r="C22" s="32"/>
      <c r="D22" s="32"/>
      <c r="E22" s="1"/>
      <c r="F22" s="32"/>
      <c r="G22" s="32"/>
      <c r="H22" s="3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 t="s">
        <v>15</v>
      </c>
      <c r="C24" s="1">
        <v>2.0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33" t="s">
        <v>16</v>
      </c>
      <c r="C26" s="3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33" t="s">
        <v>17</v>
      </c>
      <c r="C27" s="3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35" t="s">
        <v>18</v>
      </c>
      <c r="C29" s="36"/>
      <c r="D29" s="3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 t="s">
        <v>19</v>
      </c>
      <c r="C30" s="1" t="str">
        <f>VLOOKUP(C24,Auxiliar!B12:C21,2,0)</f>
        <v>Euros</v>
      </c>
      <c r="D30" s="3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 t="s">
        <v>20</v>
      </c>
      <c r="C31" s="1" t="s">
        <v>10</v>
      </c>
      <c r="D31" s="3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 t="s">
        <v>21</v>
      </c>
      <c r="C32" s="1" t="s">
        <v>9</v>
      </c>
      <c r="D32" s="3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 t="s">
        <v>22</v>
      </c>
      <c r="C33" s="1" t="s">
        <v>10</v>
      </c>
      <c r="D33" s="3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 t="s">
        <v>23</v>
      </c>
      <c r="C34" s="1" t="s">
        <v>24</v>
      </c>
      <c r="D34" s="40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4" t="s">
        <v>25</v>
      </c>
      <c r="C36" s="1"/>
      <c r="D36" s="3" t="s">
        <v>26</v>
      </c>
      <c r="E36" s="3" t="s">
        <v>27</v>
      </c>
      <c r="F36" s="3" t="s">
        <v>28</v>
      </c>
      <c r="G36" s="3" t="s">
        <v>29</v>
      </c>
      <c r="H36" s="3" t="s">
        <v>30</v>
      </c>
      <c r="I36" s="3" t="s">
        <v>31</v>
      </c>
      <c r="J36" s="3" t="s">
        <v>32</v>
      </c>
      <c r="K36" s="3" t="s">
        <v>33</v>
      </c>
      <c r="L36" s="3" t="s">
        <v>34</v>
      </c>
      <c r="M36" s="3" t="s">
        <v>35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41" t="s">
        <v>36</v>
      </c>
      <c r="C37" s="41" t="str">
        <f>VLOOKUP($C$24,Auxiliar!$B$12:$C$21,2,0)</f>
        <v>Euros</v>
      </c>
      <c r="D37" s="40"/>
      <c r="E37" s="42"/>
      <c r="F37" s="40"/>
      <c r="G37" s="40"/>
      <c r="H37" s="40"/>
      <c r="I37" s="40"/>
      <c r="J37" s="40"/>
      <c r="K37" s="40"/>
      <c r="L37" s="40"/>
      <c r="M37" s="4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41" t="s">
        <v>37</v>
      </c>
      <c r="C39" s="4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43" t="s">
        <v>38</v>
      </c>
      <c r="C40" s="1" t="str">
        <f>+C37</f>
        <v>Euros</v>
      </c>
      <c r="D40" s="40"/>
      <c r="E40" s="42"/>
      <c r="F40" s="40"/>
      <c r="G40" s="40"/>
      <c r="H40" s="40"/>
      <c r="I40" s="40"/>
      <c r="J40" s="40"/>
      <c r="K40" s="40"/>
      <c r="L40" s="40"/>
      <c r="M40" s="4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43" t="s">
        <v>39</v>
      </c>
      <c r="C41" s="1" t="str">
        <f>+C40</f>
        <v>Euros</v>
      </c>
      <c r="D41" s="40"/>
      <c r="E41" s="42"/>
      <c r="F41" s="40"/>
      <c r="G41" s="40"/>
      <c r="H41" s="40"/>
      <c r="I41" s="40"/>
      <c r="J41" s="40"/>
      <c r="K41" s="40"/>
      <c r="L41" s="40"/>
      <c r="M41" s="4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14:D14"/>
    <mergeCell ref="F14:H14"/>
    <mergeCell ref="B15:D21"/>
    <mergeCell ref="F15:H21"/>
    <mergeCell ref="B29:D29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5"/>
    <col customWidth="1" min="2" max="2" width="2.5"/>
    <col customWidth="1" min="3" max="3" width="28.88"/>
    <col customWidth="1" min="4" max="4" width="21.5"/>
    <col customWidth="1" min="5" max="16" width="11.5"/>
    <col customWidth="1" min="17" max="26" width="10.63"/>
  </cols>
  <sheetData>
    <row r="1">
      <c r="A1" s="44"/>
      <c r="B1" s="44"/>
      <c r="C1" s="44"/>
      <c r="D1" s="44"/>
      <c r="E1" s="45">
        <v>1.0</v>
      </c>
      <c r="F1" s="45">
        <f t="shared" ref="F1:N1" si="1">+E1+1</f>
        <v>2</v>
      </c>
      <c r="G1" s="45">
        <f t="shared" si="1"/>
        <v>3</v>
      </c>
      <c r="H1" s="45">
        <f t="shared" si="1"/>
        <v>4</v>
      </c>
      <c r="I1" s="45">
        <f t="shared" si="1"/>
        <v>5</v>
      </c>
      <c r="J1" s="45">
        <f t="shared" si="1"/>
        <v>6</v>
      </c>
      <c r="K1" s="45">
        <f t="shared" si="1"/>
        <v>7</v>
      </c>
      <c r="L1" s="45">
        <f t="shared" si="1"/>
        <v>8</v>
      </c>
      <c r="M1" s="45">
        <f t="shared" si="1"/>
        <v>9</v>
      </c>
      <c r="N1" s="45">
        <f t="shared" si="1"/>
        <v>10</v>
      </c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ht="36.75" customHeight="1">
      <c r="A2" s="44"/>
      <c r="B2" s="44"/>
      <c r="C2" s="46" t="s">
        <v>40</v>
      </c>
      <c r="D2" s="36"/>
      <c r="E2" s="37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ht="27.75" customHeight="1">
      <c r="A4" s="44"/>
      <c r="B4" s="44"/>
      <c r="C4" s="47" t="s">
        <v>41</v>
      </c>
      <c r="D4" s="48"/>
      <c r="E4" s="49" t="s">
        <v>26</v>
      </c>
      <c r="F4" s="49" t="s">
        <v>27</v>
      </c>
      <c r="G4" s="49" t="s">
        <v>28</v>
      </c>
      <c r="H4" s="49" t="s">
        <v>29</v>
      </c>
      <c r="I4" s="49" t="s">
        <v>30</v>
      </c>
      <c r="J4" s="49" t="s">
        <v>31</v>
      </c>
      <c r="K4" s="49" t="s">
        <v>32</v>
      </c>
      <c r="L4" s="49" t="s">
        <v>33</v>
      </c>
      <c r="M4" s="49" t="s">
        <v>34</v>
      </c>
      <c r="N4" s="50" t="s">
        <v>35</v>
      </c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>
      <c r="A5" s="44"/>
      <c r="B5" s="44"/>
      <c r="C5" s="51"/>
      <c r="D5" s="44"/>
      <c r="E5" s="52"/>
      <c r="F5" s="52"/>
      <c r="G5" s="52"/>
      <c r="H5" s="52"/>
      <c r="I5" s="52"/>
      <c r="J5" s="52"/>
      <c r="K5" s="52"/>
      <c r="L5" s="52"/>
      <c r="M5" s="52"/>
      <c r="N5" s="53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>
      <c r="A6" s="44"/>
      <c r="B6" s="44"/>
      <c r="C6" s="54" t="s">
        <v>36</v>
      </c>
      <c r="D6" s="44" t="str">
        <f>+Consideraciones!C30</f>
        <v>Euros</v>
      </c>
      <c r="E6" s="44" t="str">
        <f>+Consideraciones!D37</f>
        <v/>
      </c>
      <c r="F6" s="44" t="str">
        <f>+Consideraciones!E37</f>
        <v/>
      </c>
      <c r="G6" s="44" t="str">
        <f>+Consideraciones!F37</f>
        <v/>
      </c>
      <c r="H6" s="44" t="str">
        <f>+Consideraciones!G37</f>
        <v/>
      </c>
      <c r="I6" s="44" t="str">
        <f>+Consideraciones!H37</f>
        <v/>
      </c>
      <c r="J6" s="44" t="str">
        <f>+Consideraciones!I37</f>
        <v/>
      </c>
      <c r="K6" s="44" t="str">
        <f>+Consideraciones!J37</f>
        <v/>
      </c>
      <c r="L6" s="44" t="str">
        <f>+Consideraciones!K37</f>
        <v/>
      </c>
      <c r="M6" s="44" t="str">
        <f>+Consideraciones!L37</f>
        <v/>
      </c>
      <c r="N6" s="55" t="str">
        <f>+Consideraciones!M37</f>
        <v/>
      </c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>
      <c r="A7" s="44"/>
      <c r="B7" s="56" t="s">
        <v>42</v>
      </c>
      <c r="C7" s="57" t="str">
        <f>+Consideraciones!B40</f>
        <v>Costos Variables o Directos</v>
      </c>
      <c r="D7" s="58" t="str">
        <f t="shared" ref="D7:D11" si="2">+D6</f>
        <v>Euros</v>
      </c>
      <c r="E7" s="58" t="str">
        <f>+Consideraciones!D40</f>
        <v/>
      </c>
      <c r="F7" s="58" t="str">
        <f>+Consideraciones!E40</f>
        <v/>
      </c>
      <c r="G7" s="58" t="str">
        <f>+Consideraciones!F40</f>
        <v/>
      </c>
      <c r="H7" s="58" t="str">
        <f>+Consideraciones!G40</f>
        <v/>
      </c>
      <c r="I7" s="58" t="str">
        <f>+Consideraciones!H40</f>
        <v/>
      </c>
      <c r="J7" s="58" t="str">
        <f>+Consideraciones!I40</f>
        <v/>
      </c>
      <c r="K7" s="58" t="str">
        <f>+Consideraciones!J40</f>
        <v/>
      </c>
      <c r="L7" s="58" t="str">
        <f>+Consideraciones!K40</f>
        <v/>
      </c>
      <c r="M7" s="58" t="str">
        <f>+Consideraciones!L40</f>
        <v/>
      </c>
      <c r="N7" s="59" t="str">
        <f>+Consideraciones!M40</f>
        <v/>
      </c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>
      <c r="A8" s="44"/>
      <c r="B8" s="56"/>
      <c r="C8" s="54" t="s">
        <v>43</v>
      </c>
      <c r="D8" s="44" t="str">
        <f t="shared" si="2"/>
        <v>Euros</v>
      </c>
      <c r="E8" s="44">
        <f t="shared" ref="E8:N8" si="3">+E6-E7</f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55">
        <f t="shared" si="3"/>
        <v>0</v>
      </c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>
      <c r="A9" s="44"/>
      <c r="B9" s="56" t="s">
        <v>42</v>
      </c>
      <c r="C9" s="54" t="str">
        <f>+Consideraciones!B41</f>
        <v>Costos Fijos o Indirectos</v>
      </c>
      <c r="D9" s="44" t="str">
        <f t="shared" si="2"/>
        <v>Euros</v>
      </c>
      <c r="E9" s="44" t="str">
        <f>+Consideraciones!D41</f>
        <v/>
      </c>
      <c r="F9" s="44" t="str">
        <f>+Consideraciones!E41</f>
        <v/>
      </c>
      <c r="G9" s="44" t="str">
        <f>+Consideraciones!F41</f>
        <v/>
      </c>
      <c r="H9" s="44" t="str">
        <f>+Consideraciones!G41</f>
        <v/>
      </c>
      <c r="I9" s="44" t="str">
        <f>+Consideraciones!H41</f>
        <v/>
      </c>
      <c r="J9" s="44" t="str">
        <f>+Consideraciones!I41</f>
        <v/>
      </c>
      <c r="K9" s="44" t="str">
        <f>+Consideraciones!J41</f>
        <v/>
      </c>
      <c r="L9" s="44" t="str">
        <f>+Consideraciones!K41</f>
        <v/>
      </c>
      <c r="M9" s="44" t="str">
        <f>+Consideraciones!L41</f>
        <v/>
      </c>
      <c r="N9" s="55" t="str">
        <f>+Consideraciones!M41</f>
        <v/>
      </c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>
      <c r="A10" s="44"/>
      <c r="B10" s="56" t="s">
        <v>42</v>
      </c>
      <c r="C10" s="54" t="str">
        <f>+C37</f>
        <v>Depreciacion Anual</v>
      </c>
      <c r="D10" s="44" t="str">
        <f t="shared" si="2"/>
        <v>Euros</v>
      </c>
      <c r="E10" s="44">
        <f t="shared" ref="E10:N10" si="4">+E37</f>
        <v>0</v>
      </c>
      <c r="F10" s="44">
        <f t="shared" si="4"/>
        <v>0</v>
      </c>
      <c r="G10" s="44">
        <f t="shared" si="4"/>
        <v>0</v>
      </c>
      <c r="H10" s="44">
        <f t="shared" si="4"/>
        <v>0</v>
      </c>
      <c r="I10" s="44">
        <f t="shared" si="4"/>
        <v>0</v>
      </c>
      <c r="J10" s="44">
        <f t="shared" si="4"/>
        <v>0</v>
      </c>
      <c r="K10" s="44">
        <f t="shared" si="4"/>
        <v>0</v>
      </c>
      <c r="L10" s="44">
        <f t="shared" si="4"/>
        <v>0</v>
      </c>
      <c r="M10" s="44">
        <f t="shared" si="4"/>
        <v>0</v>
      </c>
      <c r="N10" s="55">
        <f t="shared" si="4"/>
        <v>0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>
      <c r="A11" s="44"/>
      <c r="B11" s="56" t="s">
        <v>42</v>
      </c>
      <c r="C11" s="57" t="s">
        <v>44</v>
      </c>
      <c r="D11" s="58" t="str">
        <f t="shared" si="2"/>
        <v>Euros</v>
      </c>
      <c r="E11" s="58">
        <f t="shared" ref="E11:N11" si="5">+E46</f>
        <v>0</v>
      </c>
      <c r="F11" s="58">
        <f t="shared" si="5"/>
        <v>0</v>
      </c>
      <c r="G11" s="58">
        <f t="shared" si="5"/>
        <v>0</v>
      </c>
      <c r="H11" s="58">
        <f t="shared" si="5"/>
        <v>0</v>
      </c>
      <c r="I11" s="58">
        <f t="shared" si="5"/>
        <v>0</v>
      </c>
      <c r="J11" s="58">
        <f t="shared" si="5"/>
        <v>0</v>
      </c>
      <c r="K11" s="58">
        <f t="shared" si="5"/>
        <v>0</v>
      </c>
      <c r="L11" s="58">
        <f t="shared" si="5"/>
        <v>0</v>
      </c>
      <c r="M11" s="58">
        <f t="shared" si="5"/>
        <v>0</v>
      </c>
      <c r="N11" s="59">
        <f t="shared" si="5"/>
        <v>0</v>
      </c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>
      <c r="A12" s="44"/>
      <c r="B12" s="56"/>
      <c r="C12" s="54" t="s">
        <v>45</v>
      </c>
      <c r="D12" s="44" t="str">
        <f>+D9</f>
        <v>Euros</v>
      </c>
      <c r="E12" s="44">
        <f t="shared" ref="E12:N12" si="6">+E8-E9-E10-E11</f>
        <v>0</v>
      </c>
      <c r="F12" s="44">
        <f t="shared" si="6"/>
        <v>0</v>
      </c>
      <c r="G12" s="44">
        <f t="shared" si="6"/>
        <v>0</v>
      </c>
      <c r="H12" s="44">
        <f t="shared" si="6"/>
        <v>0</v>
      </c>
      <c r="I12" s="44">
        <f t="shared" si="6"/>
        <v>0</v>
      </c>
      <c r="J12" s="44">
        <f t="shared" si="6"/>
        <v>0</v>
      </c>
      <c r="K12" s="44">
        <f t="shared" si="6"/>
        <v>0</v>
      </c>
      <c r="L12" s="44">
        <f t="shared" si="6"/>
        <v>0</v>
      </c>
      <c r="M12" s="44">
        <f t="shared" si="6"/>
        <v>0</v>
      </c>
      <c r="N12" s="55">
        <f t="shared" si="6"/>
        <v>0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>
      <c r="A13" s="44"/>
      <c r="B13" s="56" t="s">
        <v>42</v>
      </c>
      <c r="C13" s="57" t="s">
        <v>46</v>
      </c>
      <c r="D13" s="58" t="str">
        <f t="shared" ref="D13:D14" si="7">+D12</f>
        <v>Euros</v>
      </c>
      <c r="E13" s="58">
        <f>IF(E12&gt;0,E12*Consideraciones!$C$26,0)</f>
        <v>0</v>
      </c>
      <c r="F13" s="58">
        <f>IF(F12&gt;0,F12*Consideraciones!$C$26,0)</f>
        <v>0</v>
      </c>
      <c r="G13" s="58">
        <f>IF(G12&gt;0,G12*Consideraciones!$C$26,0)</f>
        <v>0</v>
      </c>
      <c r="H13" s="58">
        <f>IF(H12&gt;0,H12*Consideraciones!$C$26,0)</f>
        <v>0</v>
      </c>
      <c r="I13" s="58">
        <f>IF(I12&gt;0,I12*Consideraciones!$C$26,0)</f>
        <v>0</v>
      </c>
      <c r="J13" s="58">
        <f>IF(J12&gt;0,J12*Consideraciones!$C$26,0)</f>
        <v>0</v>
      </c>
      <c r="K13" s="58">
        <f>IF(K12&gt;0,K12*Consideraciones!$C$26,0)</f>
        <v>0</v>
      </c>
      <c r="L13" s="58">
        <f>IF(L12&gt;0,L12*Consideraciones!$C$26,0)</f>
        <v>0</v>
      </c>
      <c r="M13" s="58">
        <f>IF(M12&gt;0,M12*Consideraciones!$C$26,0)</f>
        <v>0</v>
      </c>
      <c r="N13" s="59">
        <f>IF(N12&gt;0,N12*Consideraciones!$C$26,0)</f>
        <v>0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>
      <c r="A14" s="44"/>
      <c r="B14" s="56"/>
      <c r="C14" s="60" t="s">
        <v>47</v>
      </c>
      <c r="D14" s="61" t="str">
        <f t="shared" si="7"/>
        <v>Euros</v>
      </c>
      <c r="E14" s="61">
        <f t="shared" ref="E14:N14" si="8">+E12-E13</f>
        <v>0</v>
      </c>
      <c r="F14" s="61">
        <f t="shared" si="8"/>
        <v>0</v>
      </c>
      <c r="G14" s="61">
        <f t="shared" si="8"/>
        <v>0</v>
      </c>
      <c r="H14" s="61">
        <f t="shared" si="8"/>
        <v>0</v>
      </c>
      <c r="I14" s="61">
        <f t="shared" si="8"/>
        <v>0</v>
      </c>
      <c r="J14" s="61">
        <f t="shared" si="8"/>
        <v>0</v>
      </c>
      <c r="K14" s="61">
        <f t="shared" si="8"/>
        <v>0</v>
      </c>
      <c r="L14" s="61">
        <f t="shared" si="8"/>
        <v>0</v>
      </c>
      <c r="M14" s="61">
        <f t="shared" si="8"/>
        <v>0</v>
      </c>
      <c r="N14" s="62">
        <f t="shared" si="8"/>
        <v>0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>
      <c r="A15" s="44"/>
      <c r="B15" s="44"/>
      <c r="C15" s="6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ht="25.5" customHeight="1">
      <c r="A16" s="64"/>
      <c r="B16" s="64"/>
      <c r="C16" s="47" t="s">
        <v>48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65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>
      <c r="A17" s="44"/>
      <c r="B17" s="44"/>
      <c r="C17" s="66" t="s">
        <v>49</v>
      </c>
      <c r="D17" s="44" t="str">
        <f>D14</f>
        <v>Euros</v>
      </c>
      <c r="E17" s="44"/>
      <c r="F17" s="44"/>
      <c r="G17" s="44"/>
      <c r="H17" s="44"/>
      <c r="I17" s="44"/>
      <c r="J17" s="44"/>
      <c r="K17" s="44"/>
      <c r="L17" s="44"/>
      <c r="M17" s="44"/>
      <c r="N17" s="55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>
      <c r="A18" s="44"/>
      <c r="B18" s="44"/>
      <c r="C18" s="54" t="str">
        <f>+C14</f>
        <v>Utilidad neta</v>
      </c>
      <c r="D18" s="44"/>
      <c r="E18" s="44">
        <f t="shared" ref="E18:N18" si="9">+E14</f>
        <v>0</v>
      </c>
      <c r="F18" s="44">
        <f t="shared" si="9"/>
        <v>0</v>
      </c>
      <c r="G18" s="44">
        <f t="shared" si="9"/>
        <v>0</v>
      </c>
      <c r="H18" s="44">
        <f t="shared" si="9"/>
        <v>0</v>
      </c>
      <c r="I18" s="44">
        <f t="shared" si="9"/>
        <v>0</v>
      </c>
      <c r="J18" s="44">
        <f t="shared" si="9"/>
        <v>0</v>
      </c>
      <c r="K18" s="44">
        <f t="shared" si="9"/>
        <v>0</v>
      </c>
      <c r="L18" s="44">
        <f t="shared" si="9"/>
        <v>0</v>
      </c>
      <c r="M18" s="44">
        <f t="shared" si="9"/>
        <v>0</v>
      </c>
      <c r="N18" s="55">
        <f t="shared" si="9"/>
        <v>0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>
      <c r="A19" s="44"/>
      <c r="B19" s="56" t="s">
        <v>42</v>
      </c>
      <c r="C19" s="54" t="str">
        <f>+C10</f>
        <v>Depreciacion Anual</v>
      </c>
      <c r="D19" s="44"/>
      <c r="E19" s="44">
        <f t="shared" ref="E19:N19" si="10">+E10</f>
        <v>0</v>
      </c>
      <c r="F19" s="44">
        <f t="shared" si="10"/>
        <v>0</v>
      </c>
      <c r="G19" s="44">
        <f t="shared" si="10"/>
        <v>0</v>
      </c>
      <c r="H19" s="44">
        <f t="shared" si="10"/>
        <v>0</v>
      </c>
      <c r="I19" s="44">
        <f t="shared" si="10"/>
        <v>0</v>
      </c>
      <c r="J19" s="44">
        <f t="shared" si="10"/>
        <v>0</v>
      </c>
      <c r="K19" s="44">
        <f t="shared" si="10"/>
        <v>0</v>
      </c>
      <c r="L19" s="44">
        <f t="shared" si="10"/>
        <v>0</v>
      </c>
      <c r="M19" s="44">
        <f t="shared" si="10"/>
        <v>0</v>
      </c>
      <c r="N19" s="55">
        <f t="shared" si="10"/>
        <v>0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>
      <c r="A20" s="44"/>
      <c r="B20" s="56" t="s">
        <v>42</v>
      </c>
      <c r="C20" s="57" t="s">
        <v>50</v>
      </c>
      <c r="D20" s="58">
        <f>-Consideraciones!D30</f>
        <v>0</v>
      </c>
      <c r="E20" s="58"/>
      <c r="F20" s="58"/>
      <c r="G20" s="58"/>
      <c r="H20" s="58"/>
      <c r="I20" s="58"/>
      <c r="J20" s="58"/>
      <c r="K20" s="58"/>
      <c r="L20" s="58"/>
      <c r="M20" s="58"/>
      <c r="N20" s="59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ht="15.75" customHeight="1">
      <c r="A21" s="44"/>
      <c r="B21" s="56"/>
      <c r="C21" s="67" t="s">
        <v>51</v>
      </c>
      <c r="D21" s="68">
        <f>SUM(D18:D20)</f>
        <v>0</v>
      </c>
      <c r="E21" s="68">
        <f t="shared" ref="E21:N21" si="11">SUM(E18:E19)</f>
        <v>0</v>
      </c>
      <c r="F21" s="68">
        <f t="shared" si="11"/>
        <v>0</v>
      </c>
      <c r="G21" s="68">
        <f t="shared" si="11"/>
        <v>0</v>
      </c>
      <c r="H21" s="68">
        <f t="shared" si="11"/>
        <v>0</v>
      </c>
      <c r="I21" s="68">
        <f t="shared" si="11"/>
        <v>0</v>
      </c>
      <c r="J21" s="68">
        <f t="shared" si="11"/>
        <v>0</v>
      </c>
      <c r="K21" s="68">
        <f t="shared" si="11"/>
        <v>0</v>
      </c>
      <c r="L21" s="68">
        <f t="shared" si="11"/>
        <v>0</v>
      </c>
      <c r="M21" s="68">
        <f t="shared" si="11"/>
        <v>0</v>
      </c>
      <c r="N21" s="69">
        <f t="shared" si="11"/>
        <v>0</v>
      </c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ht="15.75" customHeight="1">
      <c r="A22" s="44"/>
      <c r="B22" s="44"/>
      <c r="C22" s="70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55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ht="15.75" customHeight="1">
      <c r="A23" s="44"/>
      <c r="B23" s="44"/>
      <c r="C23" s="70"/>
      <c r="D23" s="44"/>
      <c r="E23" s="64"/>
      <c r="F23" s="44"/>
      <c r="G23" s="44"/>
      <c r="H23" s="44"/>
      <c r="I23" s="44"/>
      <c r="J23" s="44"/>
      <c r="K23" s="44"/>
      <c r="L23" s="44"/>
      <c r="M23" s="44"/>
      <c r="N23" s="55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ht="15.75" customHeight="1">
      <c r="A24" s="44"/>
      <c r="B24" s="44"/>
      <c r="C24" s="71" t="s">
        <v>4</v>
      </c>
      <c r="D24" s="72">
        <f t="array" ref="D24">NPV(Consideraciones!$C$27,D21:N21)</f>
        <v>0</v>
      </c>
      <c r="E24" s="44"/>
      <c r="F24" s="44"/>
      <c r="G24" s="44"/>
      <c r="H24" s="44"/>
      <c r="I24" s="44"/>
      <c r="J24" s="44"/>
      <c r="K24" s="44"/>
      <c r="L24" s="44"/>
      <c r="M24" s="44"/>
      <c r="N24" s="55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ht="15.75" customHeight="1">
      <c r="A25" s="44"/>
      <c r="B25" s="44"/>
      <c r="C25" s="71" t="s">
        <v>5</v>
      </c>
      <c r="D25" s="73" t="str">
        <f>IRR(D21:N21)</f>
        <v>#NUM!</v>
      </c>
      <c r="E25" s="44"/>
      <c r="F25" s="44"/>
      <c r="G25" s="44"/>
      <c r="H25" s="44"/>
      <c r="I25" s="44"/>
      <c r="J25" s="44"/>
      <c r="K25" s="44"/>
      <c r="L25" s="44"/>
      <c r="M25" s="44"/>
      <c r="N25" s="55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ht="15.75" customHeight="1">
      <c r="A26" s="44"/>
      <c r="B26" s="44"/>
      <c r="C26" s="74" t="s">
        <v>52</v>
      </c>
      <c r="D26" s="75" t="str">
        <f>D29&amp;" años"</f>
        <v>#N/A</v>
      </c>
      <c r="E26" s="76"/>
      <c r="F26" s="76"/>
      <c r="G26" s="76"/>
      <c r="H26" s="76"/>
      <c r="I26" s="76"/>
      <c r="J26" s="76"/>
      <c r="K26" s="76"/>
      <c r="L26" s="76"/>
      <c r="M26" s="76"/>
      <c r="N26" s="77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ht="15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5"/>
      <c r="P27" s="45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ht="15.75" customHeight="1">
      <c r="A28" s="44"/>
      <c r="B28" s="44"/>
      <c r="C28" s="78"/>
      <c r="D28" s="79"/>
      <c r="E28" s="79">
        <f>IF(E21&gt;-$D$21,1,0)</f>
        <v>0</v>
      </c>
      <c r="F28" s="79">
        <f t="shared" ref="F28:N28" si="12">IF(SUM($E$28:E28)=1,0,IF(SUM($E$21:F21)&gt;-$D$21,1,0))</f>
        <v>0</v>
      </c>
      <c r="G28" s="79">
        <f t="shared" si="12"/>
        <v>0</v>
      </c>
      <c r="H28" s="79">
        <f t="shared" si="12"/>
        <v>0</v>
      </c>
      <c r="I28" s="79">
        <f t="shared" si="12"/>
        <v>0</v>
      </c>
      <c r="J28" s="79">
        <f t="shared" si="12"/>
        <v>0</v>
      </c>
      <c r="K28" s="79">
        <f t="shared" si="12"/>
        <v>0</v>
      </c>
      <c r="L28" s="79">
        <f t="shared" si="12"/>
        <v>0</v>
      </c>
      <c r="M28" s="79">
        <f t="shared" si="12"/>
        <v>0</v>
      </c>
      <c r="N28" s="80">
        <f t="shared" si="12"/>
        <v>0</v>
      </c>
      <c r="O28" s="45">
        <f>IF(SUM(E28:N28)=0,1,0)</f>
        <v>1</v>
      </c>
      <c r="P28" s="45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ht="15.75" customHeight="1">
      <c r="A29" s="44"/>
      <c r="B29" s="44"/>
      <c r="C29" s="74" t="s">
        <v>52</v>
      </c>
      <c r="D29" s="81" t="str">
        <f>HLOOKUP(1,$E$28:$N$29,2,0)</f>
        <v>#N/A</v>
      </c>
      <c r="E29" s="82">
        <f t="shared" ref="E29:N29" si="13">+E1</f>
        <v>1</v>
      </c>
      <c r="F29" s="83">
        <f t="shared" si="13"/>
        <v>2</v>
      </c>
      <c r="G29" s="83">
        <f t="shared" si="13"/>
        <v>3</v>
      </c>
      <c r="H29" s="83">
        <f t="shared" si="13"/>
        <v>4</v>
      </c>
      <c r="I29" s="83">
        <f t="shared" si="13"/>
        <v>5</v>
      </c>
      <c r="J29" s="83">
        <f t="shared" si="13"/>
        <v>6</v>
      </c>
      <c r="K29" s="83">
        <f t="shared" si="13"/>
        <v>7</v>
      </c>
      <c r="L29" s="83">
        <f t="shared" si="13"/>
        <v>8</v>
      </c>
      <c r="M29" s="83">
        <f t="shared" si="13"/>
        <v>9</v>
      </c>
      <c r="N29" s="84">
        <f t="shared" si="13"/>
        <v>10</v>
      </c>
      <c r="O29" s="45">
        <v>11.0</v>
      </c>
      <c r="P29" s="45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ht="15.7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  <c r="P30" s="45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ht="15.7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5"/>
      <c r="P31" s="45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ht="15.7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5"/>
      <c r="P32" s="45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ht="25.5" customHeight="1">
      <c r="A33" s="44"/>
      <c r="B33" s="44"/>
      <c r="C33" s="47" t="s">
        <v>53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6"/>
      <c r="O33" s="45"/>
      <c r="P33" s="45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ht="15.75" customHeight="1">
      <c r="A34" s="44"/>
      <c r="B34" s="44"/>
      <c r="C34" s="87" t="str">
        <f>+Consideraciones!B30</f>
        <v>Inversiones a realizar</v>
      </c>
      <c r="D34" s="44" t="str">
        <f>+Consideraciones!C30</f>
        <v>Euros</v>
      </c>
      <c r="E34" s="44" t="str">
        <f>+Consideraciones!D30</f>
        <v/>
      </c>
      <c r="F34" s="44"/>
      <c r="G34" s="44"/>
      <c r="H34" s="44"/>
      <c r="I34" s="44"/>
      <c r="J34" s="44"/>
      <c r="K34" s="44"/>
      <c r="L34" s="44"/>
      <c r="M34" s="44"/>
      <c r="N34" s="55"/>
      <c r="O34" s="45"/>
      <c r="P34" s="45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ht="15.75" customHeight="1">
      <c r="A35" s="44"/>
      <c r="B35" s="44"/>
      <c r="C35" s="87" t="str">
        <f>+Consideraciones!B31</f>
        <v>Vida util de los activos</v>
      </c>
      <c r="D35" s="44" t="str">
        <f>+Consideraciones!C31</f>
        <v>Años</v>
      </c>
      <c r="E35" s="44" t="str">
        <f>+Consideraciones!D31</f>
        <v/>
      </c>
      <c r="F35" s="44"/>
      <c r="G35" s="44"/>
      <c r="H35" s="44"/>
      <c r="I35" s="44"/>
      <c r="J35" s="44"/>
      <c r="K35" s="44"/>
      <c r="L35" s="44"/>
      <c r="M35" s="44"/>
      <c r="N35" s="55"/>
      <c r="O35" s="45"/>
      <c r="P35" s="45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ht="15.75" customHeight="1">
      <c r="A36" s="44"/>
      <c r="B36" s="44"/>
      <c r="C36" s="70"/>
      <c r="D36" s="44"/>
      <c r="E36" s="44">
        <v>1.0</v>
      </c>
      <c r="F36" s="44">
        <f t="shared" ref="F36:O36" si="14">+E36+1</f>
        <v>2</v>
      </c>
      <c r="G36" s="44">
        <f t="shared" si="14"/>
        <v>3</v>
      </c>
      <c r="H36" s="44">
        <f t="shared" si="14"/>
        <v>4</v>
      </c>
      <c r="I36" s="44">
        <f t="shared" si="14"/>
        <v>5</v>
      </c>
      <c r="J36" s="44">
        <f t="shared" si="14"/>
        <v>6</v>
      </c>
      <c r="K36" s="44">
        <f t="shared" si="14"/>
        <v>7</v>
      </c>
      <c r="L36" s="44">
        <f t="shared" si="14"/>
        <v>8</v>
      </c>
      <c r="M36" s="44">
        <f t="shared" si="14"/>
        <v>9</v>
      </c>
      <c r="N36" s="55">
        <f t="shared" si="14"/>
        <v>10</v>
      </c>
      <c r="O36" s="45">
        <f t="shared" si="14"/>
        <v>11</v>
      </c>
      <c r="P36" s="45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ht="15.75" customHeight="1">
      <c r="A37" s="44"/>
      <c r="B37" s="44"/>
      <c r="C37" s="88" t="s">
        <v>54</v>
      </c>
      <c r="D37" s="83"/>
      <c r="E37" s="83">
        <f t="shared" ref="E37:N37" si="15">IF($E$35&gt;E36,$E$34/$E$35,0)</f>
        <v>0</v>
      </c>
      <c r="F37" s="83">
        <f t="shared" si="15"/>
        <v>0</v>
      </c>
      <c r="G37" s="83">
        <f t="shared" si="15"/>
        <v>0</v>
      </c>
      <c r="H37" s="83">
        <f t="shared" si="15"/>
        <v>0</v>
      </c>
      <c r="I37" s="83">
        <f t="shared" si="15"/>
        <v>0</v>
      </c>
      <c r="J37" s="83">
        <f t="shared" si="15"/>
        <v>0</v>
      </c>
      <c r="K37" s="83">
        <f t="shared" si="15"/>
        <v>0</v>
      </c>
      <c r="L37" s="83">
        <f t="shared" si="15"/>
        <v>0</v>
      </c>
      <c r="M37" s="83">
        <f t="shared" si="15"/>
        <v>0</v>
      </c>
      <c r="N37" s="84">
        <f t="shared" si="15"/>
        <v>0</v>
      </c>
      <c r="O37" s="45"/>
      <c r="P37" s="45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ht="15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5"/>
      <c r="P38" s="45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ht="24.0" customHeight="1">
      <c r="A39" s="44"/>
      <c r="B39" s="44"/>
      <c r="C39" s="47" t="s">
        <v>55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65"/>
      <c r="O39" s="45"/>
      <c r="P39" s="45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ht="15.75" customHeight="1">
      <c r="A40" s="44"/>
      <c r="B40" s="44"/>
      <c r="C40" s="87" t="s">
        <v>56</v>
      </c>
      <c r="D40" s="44" t="str">
        <f>+Consideraciones!C30</f>
        <v>Euros</v>
      </c>
      <c r="E40" s="44">
        <f>+Consideraciones!D30*Consideraciones!D32</f>
        <v>0</v>
      </c>
      <c r="F40" s="44"/>
      <c r="G40" s="44"/>
      <c r="H40" s="44"/>
      <c r="I40" s="44"/>
      <c r="J40" s="44"/>
      <c r="K40" s="44"/>
      <c r="L40" s="44"/>
      <c r="M40" s="44"/>
      <c r="N40" s="55"/>
      <c r="O40" s="45"/>
      <c r="P40" s="45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ht="15.75" customHeight="1">
      <c r="A41" s="44"/>
      <c r="B41" s="44"/>
      <c r="C41" s="87" t="str">
        <f>+Consideraciones!B33</f>
        <v>Plazo Financiamiento</v>
      </c>
      <c r="D41" s="44" t="str">
        <f>+Consideraciones!C33</f>
        <v>Años</v>
      </c>
      <c r="E41" s="44" t="str">
        <f>+Consideraciones!D33</f>
        <v/>
      </c>
      <c r="F41" s="44"/>
      <c r="G41" s="44"/>
      <c r="H41" s="44"/>
      <c r="I41" s="44"/>
      <c r="J41" s="44"/>
      <c r="K41" s="44"/>
      <c r="L41" s="44"/>
      <c r="M41" s="44"/>
      <c r="N41" s="55"/>
      <c r="O41" s="45"/>
      <c r="P41" s="45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ht="15.75" customHeight="1">
      <c r="A42" s="44"/>
      <c r="B42" s="44"/>
      <c r="C42" s="87" t="str">
        <f>+Consideraciones!B34</f>
        <v>Tasa Financiamiento</v>
      </c>
      <c r="D42" s="44" t="str">
        <f>+Consideraciones!C34</f>
        <v>% anual</v>
      </c>
      <c r="E42" s="89" t="str">
        <f>+Consideraciones!D34</f>
        <v/>
      </c>
      <c r="F42" s="44"/>
      <c r="G42" s="44"/>
      <c r="H42" s="44"/>
      <c r="I42" s="44"/>
      <c r="J42" s="44"/>
      <c r="K42" s="44"/>
      <c r="L42" s="44"/>
      <c r="M42" s="44"/>
      <c r="N42" s="55"/>
      <c r="O42" s="45"/>
      <c r="P42" s="45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ht="15.75" customHeight="1">
      <c r="A43" s="44"/>
      <c r="B43" s="44"/>
      <c r="C43" s="70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55"/>
      <c r="O43" s="45"/>
      <c r="P43" s="45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ht="15.75" customHeight="1">
      <c r="A44" s="44"/>
      <c r="B44" s="44"/>
      <c r="C44" s="90" t="s">
        <v>57</v>
      </c>
      <c r="D44" s="58"/>
      <c r="E44" s="58">
        <f>+E40</f>
        <v>0</v>
      </c>
      <c r="F44" s="58">
        <f t="shared" ref="F44:O44" si="16">+E47</f>
        <v>0</v>
      </c>
      <c r="G44" s="58">
        <f t="shared" si="16"/>
        <v>0</v>
      </c>
      <c r="H44" s="58">
        <f t="shared" si="16"/>
        <v>0</v>
      </c>
      <c r="I44" s="58">
        <f t="shared" si="16"/>
        <v>0</v>
      </c>
      <c r="J44" s="58">
        <f t="shared" si="16"/>
        <v>0</v>
      </c>
      <c r="K44" s="58">
        <f t="shared" si="16"/>
        <v>0</v>
      </c>
      <c r="L44" s="58">
        <f t="shared" si="16"/>
        <v>0</v>
      </c>
      <c r="M44" s="58">
        <f t="shared" si="16"/>
        <v>0</v>
      </c>
      <c r="N44" s="59">
        <f t="shared" si="16"/>
        <v>0</v>
      </c>
      <c r="O44" s="45">
        <f t="shared" si="16"/>
        <v>0</v>
      </c>
      <c r="P44" s="45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ht="15.75" customHeight="1">
      <c r="A45" s="44"/>
      <c r="B45" s="56" t="s">
        <v>42</v>
      </c>
      <c r="C45" s="70" t="s">
        <v>58</v>
      </c>
      <c r="D45" s="44"/>
      <c r="E45" s="44">
        <f t="shared" ref="E45:O45" si="17">IF($E$41&gt;=E36,$E$40/$E$41,0)</f>
        <v>0</v>
      </c>
      <c r="F45" s="44">
        <f t="shared" si="17"/>
        <v>0</v>
      </c>
      <c r="G45" s="44">
        <f t="shared" si="17"/>
        <v>0</v>
      </c>
      <c r="H45" s="44">
        <f t="shared" si="17"/>
        <v>0</v>
      </c>
      <c r="I45" s="44">
        <f t="shared" si="17"/>
        <v>0</v>
      </c>
      <c r="J45" s="44">
        <f t="shared" si="17"/>
        <v>0</v>
      </c>
      <c r="K45" s="44">
        <f t="shared" si="17"/>
        <v>0</v>
      </c>
      <c r="L45" s="44">
        <f t="shared" si="17"/>
        <v>0</v>
      </c>
      <c r="M45" s="44">
        <f t="shared" si="17"/>
        <v>0</v>
      </c>
      <c r="N45" s="55">
        <f t="shared" si="17"/>
        <v>0</v>
      </c>
      <c r="O45" s="45">
        <f t="shared" si="17"/>
        <v>0</v>
      </c>
      <c r="P45" s="45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ht="15.75" customHeight="1">
      <c r="A46" s="44"/>
      <c r="B46" s="56" t="s">
        <v>42</v>
      </c>
      <c r="C46" s="90" t="s">
        <v>44</v>
      </c>
      <c r="D46" s="58"/>
      <c r="E46" s="58">
        <f t="shared" ref="E46:O46" si="18">+E44*$E$42</f>
        <v>0</v>
      </c>
      <c r="F46" s="58">
        <f t="shared" si="18"/>
        <v>0</v>
      </c>
      <c r="G46" s="58">
        <f t="shared" si="18"/>
        <v>0</v>
      </c>
      <c r="H46" s="58">
        <f t="shared" si="18"/>
        <v>0</v>
      </c>
      <c r="I46" s="58">
        <f t="shared" si="18"/>
        <v>0</v>
      </c>
      <c r="J46" s="58">
        <f t="shared" si="18"/>
        <v>0</v>
      </c>
      <c r="K46" s="58">
        <f t="shared" si="18"/>
        <v>0</v>
      </c>
      <c r="L46" s="58">
        <f t="shared" si="18"/>
        <v>0</v>
      </c>
      <c r="M46" s="58">
        <f t="shared" si="18"/>
        <v>0</v>
      </c>
      <c r="N46" s="59">
        <f t="shared" si="18"/>
        <v>0</v>
      </c>
      <c r="O46" s="45">
        <f t="shared" si="18"/>
        <v>0</v>
      </c>
      <c r="P46" s="45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ht="15.75" customHeight="1">
      <c r="A47" s="44"/>
      <c r="B47" s="44"/>
      <c r="C47" s="91" t="s">
        <v>59</v>
      </c>
      <c r="D47" s="61"/>
      <c r="E47" s="61">
        <f t="shared" ref="E47:O47" si="19">+E44-E45</f>
        <v>0</v>
      </c>
      <c r="F47" s="61">
        <f t="shared" si="19"/>
        <v>0</v>
      </c>
      <c r="G47" s="61">
        <f t="shared" si="19"/>
        <v>0</v>
      </c>
      <c r="H47" s="61">
        <f t="shared" si="19"/>
        <v>0</v>
      </c>
      <c r="I47" s="61">
        <f t="shared" si="19"/>
        <v>0</v>
      </c>
      <c r="J47" s="61">
        <f t="shared" si="19"/>
        <v>0</v>
      </c>
      <c r="K47" s="61">
        <f t="shared" si="19"/>
        <v>0</v>
      </c>
      <c r="L47" s="61">
        <f t="shared" si="19"/>
        <v>0</v>
      </c>
      <c r="M47" s="61">
        <f t="shared" si="19"/>
        <v>0</v>
      </c>
      <c r="N47" s="62">
        <f t="shared" si="19"/>
        <v>0</v>
      </c>
      <c r="O47" s="45">
        <f t="shared" si="19"/>
        <v>0</v>
      </c>
      <c r="P47" s="45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ht="15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5"/>
      <c r="P48" s="45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ht="15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5"/>
      <c r="P49" s="45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ht="15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ht="15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ht="15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ht="15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ht="15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ht="15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ht="15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ht="15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ht="15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ht="15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ht="15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ht="15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ht="15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ht="15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ht="15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ht="15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ht="15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ht="15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ht="15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ht="15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ht="15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ht="15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ht="15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ht="15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ht="15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ht="15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ht="15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ht="15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ht="15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ht="15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ht="15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ht="15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ht="15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ht="15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ht="15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ht="15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ht="15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ht="15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ht="15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ht="15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ht="15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ht="15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ht="15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ht="15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ht="15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ht="15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ht="15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ht="15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ht="15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ht="15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ht="15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ht="15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ht="15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ht="15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ht="15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ht="15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ht="15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ht="15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ht="15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ht="15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ht="15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ht="15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ht="15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ht="15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ht="15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ht="15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ht="15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ht="15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ht="15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ht="15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ht="15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ht="15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ht="15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ht="15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ht="15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ht="15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ht="15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ht="15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ht="15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ht="15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ht="15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ht="15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ht="15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ht="15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ht="15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ht="15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ht="15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ht="15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ht="15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ht="15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ht="15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ht="15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ht="15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ht="15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ht="15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ht="15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ht="15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ht="15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ht="15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ht="15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ht="15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ht="15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ht="15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ht="15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ht="15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ht="15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ht="15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ht="15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ht="15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ht="15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ht="15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ht="15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ht="15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ht="15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ht="15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ht="15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ht="15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ht="15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ht="15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ht="15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ht="15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ht="15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ht="15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ht="15.7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ht="15.7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ht="15.7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ht="15.7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ht="15.7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ht="15.7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ht="15.7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ht="15.7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ht="15.7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ht="15.7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ht="15.7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ht="15.7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ht="15.7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ht="15.7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ht="15.7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ht="15.7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ht="15.7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ht="15.7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ht="15.7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ht="15.7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ht="15.7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ht="15.7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ht="15.7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ht="15.7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ht="15.7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ht="15.7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ht="15.7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ht="15.7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ht="15.7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ht="15.7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ht="15.7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ht="15.7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ht="15.7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ht="15.7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ht="15.7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ht="15.7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ht="15.7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ht="15.7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ht="15.7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ht="15.7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ht="15.7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ht="15.7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ht="15.7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ht="15.7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ht="15.7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ht="15.7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ht="15.7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ht="15.7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ht="15.7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ht="15.7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ht="15.7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ht="15.7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ht="15.75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ht="15.75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ht="15.75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ht="15.75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ht="15.75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ht="15.75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ht="15.75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ht="15.75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ht="15.75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ht="15.75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ht="15.75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ht="15.75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ht="15.75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ht="15.75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ht="15.75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ht="15.75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ht="15.7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ht="15.75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ht="15.75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ht="15.75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ht="15.75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ht="15.75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ht="15.75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ht="15.75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ht="15.75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ht="15.75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ht="15.75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ht="15.75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ht="15.75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ht="15.75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ht="15.75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ht="15.75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ht="15.75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ht="15.75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ht="15.75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ht="15.75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ht="15.75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ht="15.75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ht="15.75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ht="15.7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ht="15.75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ht="15.75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ht="15.75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ht="15.75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ht="15.75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ht="15.75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ht="15.75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ht="15.75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ht="15.75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ht="15.75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ht="15.7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ht="15.75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ht="15.75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ht="15.75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ht="15.75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ht="15.75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ht="15.75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ht="15.75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ht="15.75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ht="15.75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ht="15.75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ht="15.75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ht="15.75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ht="15.75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ht="15.75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ht="15.75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ht="15.75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ht="15.75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ht="15.75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ht="15.75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ht="15.75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ht="15.75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ht="15.75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ht="15.75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ht="15.75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ht="15.75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ht="15.75" customHeight="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ht="15.75" customHeight="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ht="15.75" customHeight="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ht="15.75" customHeight="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ht="15.75" customHeight="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ht="15.75" customHeight="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ht="15.75" customHeight="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ht="15.75" customHeight="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ht="15.75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ht="15.75" customHeight="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ht="15.75" customHeight="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ht="15.75" customHeight="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ht="15.75" customHeight="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ht="15.75" customHeight="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ht="15.75" customHeight="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ht="15.75" customHeight="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ht="15.75" customHeight="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ht="15.75" customHeight="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ht="15.75" customHeight="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ht="15.75" customHeight="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ht="15.75" customHeight="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ht="15.75" customHeight="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ht="15.75" customHeight="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ht="15.75" customHeight="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ht="15.75" customHeight="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ht="15.75" customHeight="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ht="15.75" customHeigh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ht="15.75" customHeight="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ht="15.7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ht="15.75" customHeight="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ht="15.75" customHeight="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ht="15.75" customHeight="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ht="15.75" customHeight="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ht="15.75" customHeight="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ht="15.75" customHeight="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ht="15.75" customHeight="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ht="15.75" customHeight="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ht="15.75" customHeight="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ht="15.75" customHeight="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ht="15.75" customHeight="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ht="15.75" customHeight="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ht="15.75" customHeight="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ht="15.75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ht="15.75" customHeight="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ht="15.75" customHeight="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ht="15.75" customHeight="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ht="15.75" customHeight="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ht="15.75" customHeight="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ht="15.75" customHeight="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ht="15.75" customHeight="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ht="15.75" customHeight="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ht="15.75" customHeight="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ht="15.75" customHeight="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ht="15.75" customHeigh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ht="15.75" customHeight="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ht="15.75" customHeight="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ht="15.75" customHeight="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ht="15.75" customHeight="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ht="15.75" customHeight="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ht="15.75" customHeight="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ht="15.75" customHeight="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ht="15.75" customHeight="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ht="15.75" customHeight="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ht="15.75" customHeight="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ht="15.75" customHeight="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ht="15.75" customHeight="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ht="15.75" customHeight="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ht="15.75" customHeight="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ht="15.75" customHeight="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ht="15.75" customHeight="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ht="15.75" customHeight="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ht="15.75" customHeight="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ht="15.75" customHeight="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ht="15.75" customHeight="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ht="15.75" customHeight="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ht="15.75" customHeight="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ht="15.75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ht="15.75" customHeight="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ht="15.75" customHeight="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ht="15.75" customHeight="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ht="15.75" customHeigh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ht="15.75" customHeight="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ht="15.75" customHeight="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ht="15.75" customHeight="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ht="15.75" customHeight="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ht="15.75" customHeight="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ht="15.75" customHeight="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ht="15.75" customHeight="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ht="15.75" customHeight="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ht="15.75" customHeight="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ht="15.75" customHeight="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ht="15.75" customHeight="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ht="15.75" customHeight="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ht="15.7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ht="15.75" customHeight="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ht="15.75" customHeight="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ht="15.75" customHeight="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ht="15.75" customHeight="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ht="15.75" customHeight="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ht="15.75" customHeight="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ht="15.75" customHeight="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ht="15.75" customHeight="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ht="15.75" customHeight="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ht="15.75" customHeight="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ht="15.75" customHeight="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ht="15.75" customHeight="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ht="15.75" customHeight="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ht="15.75" customHeight="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ht="15.75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ht="15.75" customHeight="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ht="15.75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ht="15.75" customHeight="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ht="15.75" customHeight="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ht="15.75" customHeight="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ht="15.75" customHeight="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ht="15.75" customHeight="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ht="15.75" customHeight="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ht="15.75" customHeight="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ht="15.75" customHeight="1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ht="15.75" customHeight="1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ht="15.75" customHeight="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ht="15.75" customHeight="1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ht="15.75" customHeight="1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ht="15.75" customHeight="1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ht="15.75" customHeight="1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ht="15.75" customHeight="1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ht="15.75" customHeight="1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ht="15.75" customHeight="1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ht="15.75" customHeight="1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ht="15.75" customHeight="1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ht="15.75" customHeight="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ht="15.75" customHeight="1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ht="15.75" customHeight="1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ht="15.75" customHeight="1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ht="15.75" customHeight="1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ht="15.75" customHeight="1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ht="15.75" customHeight="1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ht="15.75" customHeight="1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ht="15.75" customHeight="1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ht="15.75" customHeight="1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ht="15.75" customHeight="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ht="15.75" customHeight="1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ht="15.75" customHeight="1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ht="15.75" customHeight="1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ht="15.75" customHeigh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ht="15.75" customHeight="1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ht="15.75" customHeight="1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ht="15.75" customHeight="1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ht="15.75" customHeight="1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ht="15.75" customHeight="1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ht="15.75" customHeight="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ht="15.75" customHeight="1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ht="15.75" customHeight="1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ht="15.75" customHeight="1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ht="15.75" customHeight="1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ht="15.75" customHeight="1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ht="15.75" customHeight="1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ht="15.75" customHeight="1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ht="15.75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ht="15.75" customHeight="1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ht="15.75" customHeight="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ht="15.75" customHeight="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ht="15.75" customHeight="1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ht="15.75" customHeight="1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ht="15.75" customHeight="1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ht="15.75" customHeight="1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ht="15.75" customHeight="1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ht="15.75" customHeight="1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ht="15.75" customHeight="1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ht="15.75" customHeight="1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ht="15.75" customHeight="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ht="15.75" customHeight="1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ht="15.75" customHeight="1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ht="15.75" customHeight="1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ht="15.75" customHeight="1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ht="15.75" customHeight="1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ht="15.75" customHeight="1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ht="15.75" customHeight="1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ht="15.75" customHeigh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ht="15.75" customHeight="1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ht="15.75" customHeight="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ht="15.75" customHeight="1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ht="15.75" customHeight="1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ht="15.75" customHeight="1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ht="15.75" customHeight="1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ht="15.75" customHeight="1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ht="15.75" customHeight="1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ht="15.75" customHeight="1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ht="15.75" customHeight="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ht="15.75" customHeight="1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ht="15.75" customHeight="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ht="15.75" customHeight="1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ht="15.75" customHeight="1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ht="15.75" customHeight="1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ht="15.75" customHeight="1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ht="15.75" customHeight="1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ht="15.75" customHeight="1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ht="15.75" customHeight="1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ht="15.75" customHeight="1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ht="15.75" customHeight="1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ht="15.75" customHeight="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ht="15.75" customHeight="1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ht="15.75" customHeight="1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ht="15.75" customHeight="1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ht="15.75" customHeight="1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ht="15.75" customHeight="1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ht="15.75" customHeight="1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ht="15.75" customHeight="1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ht="15.75" customHeight="1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ht="15.75" customHeight="1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ht="15.75" customHeight="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ht="15.75" customHeight="1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ht="15.75" customHeight="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ht="15.75" customHeight="1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ht="15.75" customHeight="1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ht="15.75" customHeight="1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ht="15.75" customHeight="1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ht="15.75" customHeight="1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ht="15.75" customHeight="1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ht="15.75" customHeight="1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ht="15.75" customHeight="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ht="15.75" customHeight="1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ht="15.75" customHeight="1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ht="15.75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ht="15.75" customHeight="1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ht="15.75" customHeight="1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ht="15.75" customHeight="1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ht="15.75" customHeight="1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ht="15.75" customHeight="1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ht="15.75" customHeight="1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ht="15.75" customHeight="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ht="15.75" customHeight="1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ht="15.75" customHeight="1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ht="15.75" customHeight="1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ht="15.75" customHeight="1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ht="15.75" customHeight="1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ht="15.75" customHeight="1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ht="15.75" customHeight="1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ht="15.75" customHeight="1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ht="15.75" customHeight="1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ht="15.75" customHeight="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ht="15.75" customHeight="1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ht="15.75" customHeight="1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ht="15.75" customHeight="1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ht="15.75" customHeight="1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ht="15.75" customHeight="1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ht="15.7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ht="15.75" customHeight="1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ht="15.75" customHeight="1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ht="15.75" customHeight="1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ht="15.75" customHeight="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ht="15.75" customHeight="1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ht="15.75" customHeight="1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ht="15.75" customHeight="1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ht="15.75" customHeight="1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ht="15.75" customHeight="1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ht="15.75" customHeight="1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ht="15.75" customHeight="1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ht="15.75" customHeight="1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ht="15.75" customHeight="1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ht="15.75" customHeight="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ht="15.75" customHeight="1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ht="15.75" customHeight="1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ht="15.75" customHeight="1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ht="15.75" customHeight="1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ht="15.75" customHeight="1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ht="15.75" customHeight="1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ht="15.75" customHeight="1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ht="15.75" customHeight="1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ht="15.75" customHeight="1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ht="15.75" customHeight="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ht="15.75" customHeight="1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ht="15.75" customHeight="1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ht="15.75" customHeight="1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ht="15.75" customHeight="1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ht="15.75" customHeight="1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ht="15.75" customHeight="1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ht="15.75" customHeight="1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ht="15.75" customHeight="1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ht="15.75" customHeight="1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ht="15.75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ht="15.75" customHeight="1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ht="15.75" customHeight="1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ht="15.75" customHeight="1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ht="15.75" customHeight="1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ht="15.75" customHeight="1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ht="15.75" customHeight="1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ht="15.75" customHeight="1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ht="15.75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ht="15.75" customHeight="1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ht="15.75" customHeight="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ht="15.75" customHeight="1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ht="15.75" customHeight="1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ht="15.75" customHeight="1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ht="15.75" customHeight="1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ht="15.75" customHeight="1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ht="15.75" customHeight="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ht="15.75" customHeight="1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ht="15.75" customHeight="1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ht="15.75" customHeight="1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ht="15.75" customHeight="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ht="15.75" customHeight="1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ht="15.75" customHeight="1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ht="15.75" customHeight="1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ht="15.75" customHeight="1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ht="15.75" customHeight="1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ht="15.75" customHeight="1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ht="15.75" customHeight="1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ht="15.75" customHeight="1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ht="15.75" customHeight="1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ht="15.75" customHeight="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ht="15.75" customHeight="1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ht="15.75" customHeight="1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ht="15.75" customHeight="1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ht="15.75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ht="15.75" customHeight="1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ht="15.75" customHeight="1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ht="15.75" customHeight="1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ht="15.75" customHeight="1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ht="15.75" customHeight="1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ht="15.75" customHeight="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ht="15.75" customHeight="1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ht="15.75" customHeight="1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ht="15.75" customHeight="1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ht="15.75" customHeight="1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ht="15.75" customHeight="1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ht="15.75" customHeight="1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ht="15.75" customHeight="1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ht="15.75" customHeight="1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ht="15.75" customHeight="1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ht="15.75" customHeight="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ht="15.75" customHeight="1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ht="15.75" customHeight="1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ht="15.75" customHeight="1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ht="15.75" customHeight="1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ht="15.75" customHeight="1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ht="15.75" customHeight="1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ht="15.75" customHeight="1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ht="15.75" customHeight="1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ht="15.75" customHeight="1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ht="15.75" customHeight="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ht="15.75" customHeight="1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ht="15.75" customHeight="1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ht="15.75" customHeight="1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ht="15.75" customHeight="1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ht="15.75" customHeight="1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ht="15.75" customHeight="1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ht="15.75" customHeight="1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ht="15.75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ht="15.75" customHeight="1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ht="15.75" customHeight="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ht="15.75" customHeight="1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ht="15.75" customHeight="1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ht="15.7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ht="15.75" customHeight="1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ht="15.75" customHeight="1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ht="15.75" customHeight="1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ht="15.75" customHeight="1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ht="15.75" customHeight="1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ht="15.75" customHeight="1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ht="15.75" customHeight="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ht="15.75" customHeight="1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ht="15.75" customHeight="1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ht="15.75" customHeight="1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ht="15.75" customHeight="1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ht="15.75" customHeight="1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ht="15.75" customHeight="1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ht="15.75" customHeight="1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ht="15.75" customHeight="1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ht="15.75" customHeight="1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ht="15.75" customHeight="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ht="15.75" customHeight="1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ht="15.75" customHeight="1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ht="15.75" customHeight="1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ht="15.75" customHeight="1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ht="15.75" customHeight="1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ht="15.75" customHeight="1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ht="15.75" customHeight="1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ht="15.75" customHeight="1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ht="15.75" customHeight="1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ht="15.75" customHeight="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ht="15.75" customHeight="1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ht="15.7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ht="15.75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ht="15.75" customHeight="1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ht="15.75" customHeight="1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ht="15.75" customHeight="1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ht="15.75" customHeight="1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ht="15.75" customHeight="1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ht="15.75" customHeight="1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ht="15.75" customHeight="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ht="15.75" customHeight="1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ht="15.75" customHeight="1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ht="15.75" customHeight="1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ht="15.75" customHeight="1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ht="15.75" customHeight="1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ht="15.75" customHeight="1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ht="15.75" customHeight="1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ht="15.75" customHeight="1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ht="15.75" customHeight="1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ht="15.75" customHeight="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ht="15.75" customHeight="1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ht="15.75" customHeight="1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ht="15.75" customHeight="1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ht="15.75" customHeight="1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ht="15.75" customHeight="1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ht="15.75" customHeight="1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ht="15.75" customHeight="1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ht="15.75" customHeight="1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ht="15.75" customHeight="1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ht="15.75" customHeight="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ht="15.75" customHeight="1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ht="15.75" customHeight="1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ht="15.75" customHeight="1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ht="15.75" customHeight="1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ht="15.75" customHeight="1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ht="15.7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ht="15.75" customHeight="1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ht="15.7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ht="15.75" customHeight="1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ht="15.75" customHeight="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ht="15.75" customHeight="1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ht="15.75" customHeight="1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ht="15.75" customHeight="1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ht="15.75" customHeight="1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ht="15.75" customHeight="1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ht="15.75" customHeight="1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ht="15.75" customHeight="1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ht="15.75" customHeight="1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ht="15.75" customHeight="1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ht="15.75" customHeight="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ht="15.75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ht="15.75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ht="15.75" customHeight="1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ht="15.75" customHeight="1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ht="15.75" customHeight="1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ht="15.75" customHeight="1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ht="15.75" customHeight="1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ht="15.75" customHeight="1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ht="15.75" customHeight="1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ht="15.75" customHeight="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ht="15.75" customHeight="1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ht="15.75" customHeight="1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ht="15.75" customHeight="1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ht="15.75" customHeight="1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ht="15.75" customHeight="1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ht="15.75" customHeight="1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ht="15.75" customHeight="1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ht="15.75" customHeight="1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ht="15.75" customHeight="1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ht="15.7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ht="15.75" customHeight="1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ht="15.75" customHeight="1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ht="15.75" customHeight="1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ht="15.75" customHeight="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ht="15.75" customHeight="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ht="15.75" customHeight="1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ht="15.75" customHeight="1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ht="15.75" customHeight="1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ht="15.75" customHeight="1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ht="15.75" customHeight="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ht="15.75" customHeight="1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ht="15.75" customHeight="1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ht="15.75" customHeight="1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ht="15.75" customHeight="1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ht="15.75" customHeight="1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ht="15.75" customHeight="1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ht="15.75" customHeight="1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ht="15.75" customHeight="1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ht="15.75" customHeight="1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ht="15.75" customHeight="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ht="15.75" customHeight="1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ht="15.75" customHeight="1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ht="15.75" customHeight="1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ht="15.75" customHeight="1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ht="15.75" customHeight="1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ht="15.75" customHeight="1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ht="15.75" customHeight="1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ht="15.75" customHeight="1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ht="15.75" customHeight="1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ht="15.75" customHeight="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ht="15.75" customHeight="1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ht="15.75" customHeight="1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ht="15.7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ht="15.7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ht="15.75" customHeight="1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ht="15.75" customHeight="1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ht="15.75" customHeight="1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ht="15.75" customHeight="1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ht="15.75" customHeight="1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ht="15.75" customHeight="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ht="15.75" customHeight="1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ht="15.75" customHeight="1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ht="15.75" customHeight="1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ht="15.75" customHeight="1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ht="15.75" customHeight="1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ht="15.75" customHeight="1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ht="15.75" customHeight="1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ht="15.75" customHeight="1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ht="15.75" customHeight="1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ht="15.75" customHeight="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ht="15.75" customHeight="1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ht="15.75" customHeight="1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ht="15.75" customHeight="1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ht="15.75" customHeight="1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ht="15.75" customHeight="1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ht="15.75" customHeight="1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ht="15.75" customHeight="1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ht="15.75" customHeight="1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ht="15.75" customHeight="1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ht="15.75" customHeight="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ht="15.75" customHeight="1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ht="15.75" customHeight="1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ht="15.75" customHeight="1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ht="15.75" customHeight="1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ht="15.75" customHeight="1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ht="15.75" customHeight="1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ht="15.75" customHeight="1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ht="15.7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ht="15.75" customHeight="1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ht="15.75" customHeight="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ht="15.75" customHeight="1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ht="15.75" customHeight="1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ht="15.75" customHeight="1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ht="15.75" customHeight="1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ht="15.75" customHeight="1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ht="15.75" customHeight="1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ht="15.75" customHeight="1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ht="15.75" customHeight="1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ht="15.75" customHeight="1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ht="15.75" customHeight="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ht="15.75" customHeight="1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ht="15.75" customHeight="1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ht="15.75" customHeight="1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ht="15.75" customHeight="1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ht="15.75" customHeight="1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ht="15.75" customHeight="1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ht="15.75" customHeight="1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ht="15.75" customHeight="1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ht="15.75" customHeight="1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ht="15.75" customHeight="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ht="15.75" customHeight="1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ht="15.75" customHeight="1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ht="15.75" customHeight="1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ht="15.75" customHeight="1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ht="15.75" customHeight="1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ht="15.75" customHeight="1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ht="15.75" customHeight="1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ht="15.7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ht="15.75" customHeight="1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ht="15.75" customHeight="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ht="15.75" customHeight="1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ht="15.7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ht="15.75" customHeight="1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ht="15.75" customHeight="1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ht="15.75" customHeight="1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ht="15.75" customHeight="1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ht="15.75" customHeight="1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ht="15.75" customHeight="1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ht="15.75" customHeight="1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ht="15.75" customHeight="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ht="15.75" customHeight="1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ht="15.75" customHeight="1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ht="15.75" customHeight="1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ht="15.75" customHeight="1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ht="15.75" customHeight="1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ht="15.75" customHeight="1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ht="15.75" customHeight="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ht="15.75" customHeight="1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ht="15.75" customHeight="1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ht="15.75" customHeight="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ht="15.75" customHeight="1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ht="15.75" customHeight="1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ht="15.75" customHeight="1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ht="15.75" customHeight="1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ht="15.75" customHeight="1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ht="15.75" customHeight="1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ht="15.75" customHeight="1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ht="15.75" customHeight="1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ht="15.75" customHeight="1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ht="15.75" customHeight="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ht="15.75" customHeight="1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ht="15.75" customHeight="1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ht="15.75" customHeight="1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ht="15.75" customHeight="1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ht="15.75" customHeight="1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ht="15.75" customHeight="1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ht="15.75" customHeight="1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ht="15.75" customHeight="1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ht="15.75" customHeight="1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ht="15.75" customHeight="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ht="15.75" customHeight="1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ht="15.75" customHeight="1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ht="15.75" customHeight="1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ht="15.75" customHeight="1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ht="15.75" customHeight="1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ht="15.75" customHeight="1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ht="15.75" customHeight="1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ht="15.75" customHeight="1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ht="15.75" customHeight="1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ht="15.75" customHeight="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ht="15.75" customHeight="1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ht="15.75" customHeight="1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ht="15.75" customHeight="1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ht="15.75" customHeight="1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ht="15.75" customHeight="1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ht="15.75" customHeight="1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ht="15.75" customHeight="1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ht="15.75" customHeight="1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ht="15.75" customHeight="1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ht="15.75" customHeight="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ht="15.75" customHeight="1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ht="15.75" customHeight="1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ht="15.7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ht="15.75" customHeight="1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ht="15.75" customHeight="1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ht="15.75" customHeight="1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ht="15.75" customHeight="1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ht="15.75" customHeight="1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ht="15.75" customHeight="1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ht="15.75" customHeight="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ht="15.75" customHeight="1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ht="15.75" customHeight="1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ht="15.75" customHeight="1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ht="15.75" customHeight="1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ht="15.75" customHeight="1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ht="15.75" customHeight="1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ht="15.75" customHeight="1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ht="15.75" customHeight="1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ht="15.75" customHeight="1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ht="15.75" customHeight="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ht="15.75" customHeight="1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ht="15.75" customHeight="1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ht="15.75" customHeight="1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ht="15.75" customHeight="1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ht="15.75" customHeight="1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ht="15.75" customHeight="1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ht="15.75" customHeight="1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ht="15.75" customHeight="1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ht="15.75" customHeight="1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ht="15.75" customHeight="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ht="15.75" customHeight="1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ht="15.75" customHeight="1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ht="15.75" customHeight="1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ht="15.75" customHeight="1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ht="15.75" customHeight="1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ht="15.75" customHeight="1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ht="15.75" customHeight="1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ht="15.75" customHeight="1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ht="15.75" customHeight="1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ht="15.75" customHeight="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ht="15.75" customHeight="1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ht="15.75" customHeight="1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ht="15.75" customHeight="1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ht="15.75" customHeight="1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ht="15.75" customHeight="1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ht="15.75" customHeight="1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ht="15.75" customHeight="1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ht="15.75" customHeight="1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ht="15.75" customHeight="1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ht="15.75" customHeight="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ht="15.75" customHeight="1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ht="15.75" customHeight="1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ht="15.75" customHeight="1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ht="15.75" customHeight="1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ht="15.75" customHeight="1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ht="15.75" customHeight="1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ht="15.75" customHeight="1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ht="15.75" customHeight="1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ht="15.75" customHeight="1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ht="15.75" customHeight="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ht="15.75" customHeight="1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ht="15.75" customHeight="1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ht="15.75" customHeight="1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ht="15.75" customHeight="1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ht="15.75" customHeight="1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ht="15.75" customHeight="1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ht="15.75" customHeight="1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ht="15.7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ht="15.75" customHeight="1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ht="15.75" customHeight="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ht="15.75" customHeight="1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ht="15.75" customHeight="1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ht="15.75" customHeight="1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ht="15.75" customHeight="1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ht="15.75" customHeight="1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ht="15.75" customHeight="1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ht="15.75" customHeight="1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ht="15.75" customHeight="1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ht="15.75" customHeight="1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ht="15.75" customHeight="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ht="15.75" customHeight="1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ht="15.75" customHeight="1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ht="15.75" customHeight="1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ht="15.75" customHeight="1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ht="15.75" customHeight="1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ht="15.75" customHeight="1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 ht="15.75" customHeight="1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 ht="15.75" customHeight="1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 ht="15.75" customHeight="1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</sheetData>
  <mergeCells count="1">
    <mergeCell ref="C2:E2"/>
  </mergeCells>
  <conditionalFormatting sqref="E14:N14 E21:N21 E28:N28 E37:N37 E47:N47">
    <cfRule type="cellIs" dxfId="0" priority="1" operator="lessThan">
      <formula>0</formula>
    </cfRule>
  </conditionalFormatting>
  <conditionalFormatting sqref="E14:N14 E21:N21 E28:N28 E37:N37 E47:N47">
    <cfRule type="cellIs" dxfId="1" priority="2" operator="greater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3">
      <c r="C3" s="92" t="s">
        <v>60</v>
      </c>
    </row>
    <row r="5">
      <c r="B5" s="93">
        <v>1.0</v>
      </c>
      <c r="C5" s="93" t="s">
        <v>61</v>
      </c>
    </row>
    <row r="6">
      <c r="B6" s="93">
        <v>2.0</v>
      </c>
      <c r="C6" s="93" t="s">
        <v>62</v>
      </c>
    </row>
    <row r="7">
      <c r="B7" s="93">
        <v>3.0</v>
      </c>
      <c r="C7" s="93" t="s">
        <v>63</v>
      </c>
    </row>
    <row r="8">
      <c r="B8" s="93">
        <v>4.0</v>
      </c>
      <c r="C8" s="93" t="s">
        <v>64</v>
      </c>
    </row>
    <row r="9">
      <c r="B9" s="93">
        <v>5.0</v>
      </c>
      <c r="C9" s="93" t="s">
        <v>65</v>
      </c>
    </row>
    <row r="11">
      <c r="C11" s="94" t="s">
        <v>66</v>
      </c>
    </row>
    <row r="12">
      <c r="B12" s="93">
        <v>1.0</v>
      </c>
      <c r="C12" s="93" t="s">
        <v>67</v>
      </c>
    </row>
    <row r="13">
      <c r="B13" s="93">
        <v>2.0</v>
      </c>
      <c r="C13" s="93" t="s">
        <v>68</v>
      </c>
    </row>
    <row r="14">
      <c r="B14" s="93">
        <v>3.0</v>
      </c>
      <c r="C14" s="93" t="s">
        <v>69</v>
      </c>
    </row>
    <row r="15">
      <c r="B15" s="93">
        <v>4.0</v>
      </c>
      <c r="C15" s="93" t="s">
        <v>70</v>
      </c>
    </row>
    <row r="16">
      <c r="B16" s="93">
        <v>5.0</v>
      </c>
      <c r="C16" s="93" t="s">
        <v>71</v>
      </c>
    </row>
    <row r="17">
      <c r="B17" s="93">
        <v>6.0</v>
      </c>
      <c r="C17" s="93" t="s">
        <v>72</v>
      </c>
    </row>
    <row r="18">
      <c r="B18" s="93">
        <v>7.0</v>
      </c>
      <c r="C18" s="93" t="s">
        <v>70</v>
      </c>
    </row>
    <row r="19">
      <c r="B19" s="93">
        <v>8.0</v>
      </c>
      <c r="C19" s="93" t="s">
        <v>73</v>
      </c>
    </row>
    <row r="20">
      <c r="B20" s="93">
        <v>9.0</v>
      </c>
      <c r="C20" s="93" t="s">
        <v>74</v>
      </c>
    </row>
    <row r="21" ht="15.75" customHeight="1">
      <c r="B21" s="93">
        <v>10.0</v>
      </c>
      <c r="C21" s="93" t="s">
        <v>75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2024-02-10T22:35:59Z</dcterms:created>
  <dc:creator>Yusara Paz Yañez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0x010100A1226EF16AD11E4BBAC796BC9FB75DAA</vt:lpwstr>
  </property>
</Properties>
</file>